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<sst xmlns="http://schemas.openxmlformats.org/spreadsheetml/2006/main" count="6479" uniqueCount="5308">
  <si>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</si>
  <si>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</si>
  <si>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</si>
  <si>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</si>
  <si>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</si>
  <si>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</si>
  <si>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</si>
  <si>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</si>
  <si>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</si>
  <si>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</si>
  <si>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</si>
  <si>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</si>
  <si>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</si>
  <si>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</si>
  <si>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</si>
  <si>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</si>
  <si>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</si>
  <si>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</si>
  <si>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</si>
  <si>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</si>
  <si>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</si>
  <si>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</si>
  <si>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</si>
  <si>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</si>
  <si>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</si>
  <si>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</si>
  <si>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</si>
  <si>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</si>
  <si>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</si>
  <si>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</si>
  <si>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</si>
  <si>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</si>
  <si>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</si>
  <si>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</si>
  <si>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</si>
  <si>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</si>
  <si>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</si>
  <si>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</si>
  <si>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</si>
  <si>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</si>
  <si>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</si>
  <si>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</si>
  <si>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</si>
  <si>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</si>
  <si>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</si>
  <si>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</si>
  <si>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</si>
  <si>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</si>
  <si>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</si>
  <si>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</si>
  <si>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</si>
  <si>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</si>
  <si>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</si>
  <si>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</si>
  <si>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</si>
  <si>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</si>
  <si>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</si>
  <si>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</si>
  <si>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</si>
  <si>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</si>
  <si>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</si>
  <si>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</si>
  <si>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</si>
  <si>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</si>
  <si>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</si>
  <si>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</si>
  <si>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</si>
  <si>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</si>
  <si>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</si>
  <si>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</si>
  <si>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</si>
  <si>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</si>
  <si>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</si>
  <si>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</si>
  <si>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</si>
  <si>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</si>
  <si>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</si>
  <si>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</si>
  <si>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</si>
  <si>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</si>
  <si>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</si>
  <si>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</si>
  <si>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</si>
  <si>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</si>
  <si>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</si>
  <si>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</si>
  <si>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</si>
  <si>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</si>
  <si>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</si>
  <si>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</si>
  <si>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</si>
  <si>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</si>
  <si>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</si>
  <si>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</si>
  <si>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</si>
  <si>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</si>
  <si>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</si>
  <si>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</si>
  <si>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</si>
  <si>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</si>
  <si>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</si>
  <si>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</si>
  <si>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</si>
  <si>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</si>
  <si>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</si>
  <si>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</si>
  <si>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</si>
  <si>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</si>
  <si>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</si>
  <si>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</si>
  <si>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</si>
  <si>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</si>
  <si>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</si>
  <si>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</si>
  <si>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</si>
  <si>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</si>
  <si>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</si>
  <si>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</si>
  <si>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</si>
  <si>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</si>
  <si>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</si>
  <si>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</si>
  <si>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</si>
  <si>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</si>
  <si>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</si>
  <si>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</si>
  <si>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</si>
  <si>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</si>
  <si>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</si>
  <si>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</si>
  <si>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</si>
  <si>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</si>
  <si>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</si>
  <si>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</si>
  <si>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</si>
  <si>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</si>
  <si>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</si>
  <si>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</si>
  <si>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</si>
  <si>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</si>
  <si>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</si>
  <si>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</si>
  <si>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</si>
  <si>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</si>
  <si>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</si>
  <si>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</si>
  <si>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</si>
  <si>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</si>
  <si>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</si>
  <si>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</si>
  <si>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</si>
  <si>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</si>
  <si>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</si>
  <si>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</si>
  <si>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</si>
  <si>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</si>
  <si>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</si>
  <si>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</si>
  <si>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</si>
  <si>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</si>
  <si>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</si>
  <si>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</si>
  <si>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</si>
  <si>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</si>
  <si>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</si>
  <si>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</si>
  <si>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</si>
  <si>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</si>
  <si>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</si>
  <si>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</si>
  <si>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</si>
  <si>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</si>
  <si>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</si>
  <si>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</si>
  <si>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</si>
  <si>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</si>
  <si>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</si>
  <si>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</si>
  <si>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</si>
  <si>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</si>
  <si>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</si>
  <si>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</si>
  <si>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</si>
  <si>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</si>
  <si>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</si>
  <si>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</si>
  <si>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</si>
  <si>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</si>
  <si>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</si>
  <si>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</si>
  <si>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</si>
  <si>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</si>
  <si>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</si>
  <si>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</si>
  <si>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</si>
  <si>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</si>
  <si>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</si>
  <si>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</si>
  <si>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</si>
  <si>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</si>
  <si>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</si>
  <si>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</si>
  <si>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</si>
  <si>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</si>
  <si>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</si>
  <si>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</si>
  <si>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</si>
  <si>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</si>
  <si>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</si>
  <si>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</si>
  <si>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</si>
  <si>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</si>
  <si>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</si>
  <si>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</si>
  <si>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</si>
  <si>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</si>
  <si>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</si>
  <si>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</si>
  <si>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</si>
  <si>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</si>
  <si>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</si>
  <si>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</si>
  <si>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</si>
  <si>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</si>
  <si>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</si>
  <si>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</si>
  <si>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</si>
  <si>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</si>
  <si>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</si>
  <si>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</si>
  <si>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</si>
  <si>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</si>
  <si>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</si>
  <si>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</si>
  <si>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</si>
  <si>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</si>
  <si>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</si>
  <si>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</si>
  <si>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</si>
  <si>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</si>
  <si>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</si>
  <si>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</si>
  <si>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</si>
  <si>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</si>
  <si>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</si>
  <si>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</si>
  <si>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</si>
  <si>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</si>
  <si>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</si>
  <si>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</si>
  <si>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</si>
  <si>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</si>
  <si>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</si>
  <si>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</si>
  <si>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</si>
  <si>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</si>
  <si>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</si>
  <si>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</si>
  <si>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</si>
  <si>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</si>
  <si>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</si>
  <si>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</si>
  <si>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</si>
  <si>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</si>
  <si>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</si>
  <si>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</si>
  <si>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</si>
  <si>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</si>
  <si>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</si>
  <si>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</si>
  <si>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</si>
  <si>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</si>
  <si>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</si>
  <si>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</si>
  <si>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</si>
  <si>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</si>
  <si>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</si>
  <si>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</si>
  <si>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</si>
  <si>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</si>
  <si>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</si>
  <si>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</si>
  <si>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</si>
  <si>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</si>
  <si>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</si>
  <si>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</si>
  <si>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</si>
  <si>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</si>
  <si>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</si>
  <si>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</si>
  <si>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</si>
  <si>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</si>
  <si>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</si>
  <si>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</si>
  <si>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</si>
  <si>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</si>
  <si>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</si>
  <si>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</si>
  <si>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</si>
  <si>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</si>
  <si>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</si>
  <si>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</si>
  <si>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</si>
  <si>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</si>
  <si>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</si>
  <si>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</si>
  <si>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</si>
  <si>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</si>
  <si>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</si>
  <si>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</si>
  <si>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</si>
  <si>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</si>
  <si>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</si>
  <si>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</si>
  <si>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</si>
  <si>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</si>
  <si>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</si>
  <si>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</si>
  <si>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</si>
  <si>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</si>
  <si>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</si>
  <si>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</si>
  <si>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</si>
  <si>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</si>
  <si>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</si>
  <si>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</si>
  <si>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</si>
  <si>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</si>
  <si>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</si>
  <si>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</si>
  <si>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</si>
  <si>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</si>
  <si>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</si>
  <si>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</si>
  <si>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</si>
  <si>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</si>
  <si>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</si>
  <si>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</si>
  <si>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</si>
  <si>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</si>
  <si>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</si>
  <si>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</si>
  <si>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</si>
  <si>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</si>
  <si>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</si>
  <si>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</si>
  <si>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</si>
  <si>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</si>
  <si>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</si>
  <si>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</si>
  <si>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</si>
  <si>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</si>
  <si>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</si>
  <si>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</si>
  <si>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</si>
  <si>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</si>
  <si>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</si>
  <si>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</si>
  <si>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</si>
  <si>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</si>
  <si>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</si>
  <si>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</si>
  <si>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</si>
  <si>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</si>
  <si>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</si>
  <si>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</si>
  <si>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</si>
  <si>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</si>
  <si>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</si>
  <si>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</si>
  <si>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</si>
  <si>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</si>
  <si>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</si>
  <si>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</si>
  <si>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</si>
  <si>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</si>
  <si>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</si>
  <si>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</si>
  <si>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</si>
  <si>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</si>
  <si>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</si>
  <si>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</si>
  <si>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</si>
  <si>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</si>
  <si>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</si>
  <si>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</si>
  <si>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</si>
  <si>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</si>
  <si>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</si>
  <si>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</si>
  <si>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</si>
  <si>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</si>
  <si>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</si>
  <si>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</si>
  <si>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</si>
  <si>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</si>
  <si>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</si>
  <si>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</si>
  <si>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</si>
  <si>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</si>
  <si>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</si>
  <si>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</si>
  <si>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</si>
  <si>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</si>
  <si>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</si>
  <si>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</si>
  <si>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</si>
  <si>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</si>
  <si>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</si>
  <si>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</si>
  <si>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</si>
  <si>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</si>
  <si>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</si>
  <si>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</si>
  <si>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</si>
  <si>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</si>
  <si>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</si>
  <si>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</si>
  <si>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</si>
  <si>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</si>
  <si>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</si>
  <si>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</si>
  <si>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</si>
  <si>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</si>
  <si>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</si>
  <si>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</si>
  <si>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</si>
  <si>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</si>
  <si>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</si>
  <si>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</si>
  <si>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</si>
  <si>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</si>
  <si>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</si>
  <si>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</si>
  <si>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</si>
  <si>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</si>
  <si>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</si>
  <si>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</si>
  <si>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</si>
  <si>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</si>
  <si>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</si>
  <si>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</si>
  <si>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</si>
  <si>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</si>
  <si>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</si>
  <si>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</si>
  <si>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</si>
  <si>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</si>
  <si>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</si>
  <si>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</si>
  <si>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</si>
  <si>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</si>
  <si>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</si>
  <si>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</si>
  <si>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</si>
  <si>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</si>
  <si>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</si>
  <si>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</si>
  <si>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</si>
  <si>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</si>
  <si>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</si>
  <si>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</si>
  <si>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</si>
  <si>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</si>
  <si>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</si>
  <si>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</si>
  <si>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</si>
  <si>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</si>
  <si>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</si>
  <si>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</si>
  <si>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</si>
  <si>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</si>
  <si>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</si>
  <si>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</si>
  <si>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</si>
  <si>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</si>
  <si>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</si>
  <si>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</si>
  <si>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</si>
  <si>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</si>
  <si>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</si>
  <si>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</si>
  <si>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</si>
  <si>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</si>
  <si>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</si>
  <si>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</si>
  <si>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</si>
  <si>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</si>
  <si>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</si>
  <si>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</si>
  <si>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</si>
  <si>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</si>
  <si>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</si>
  <si>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</si>
  <si>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</si>
  <si>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</si>
  <si>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</si>
  <si>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</si>
  <si>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</si>
  <si>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</si>
  <si>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</si>
  <si>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</si>
  <si>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</si>
  <si>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</si>
  <si>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</si>
  <si>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</si>
  <si>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</si>
  <si>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</si>
  <si>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</si>
  <si>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</si>
  <si>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</si>
  <si>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</si>
  <si>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</si>
  <si>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</si>
  <si>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</si>
  <si>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</si>
  <si>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</si>
  <si>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</si>
  <si>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</si>
  <si>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</si>
  <si>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</si>
  <si>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</si>
  <si>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</si>
  <si>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</si>
  <si>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</si>
  <si>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</si>
  <si>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</si>
  <si>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</si>
  <si>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</si>
  <si>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</si>
  <si>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</si>
  <si>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</si>
  <si>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</si>
  <si>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</si>
  <si>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</si>
  <si>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</si>
  <si>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</si>
  <si>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</si>
  <si>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</si>
  <si>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</si>
  <si>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</si>
  <si>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</si>
  <si>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</si>
  <si>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</si>
  <si>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</si>
  <si>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</si>
  <si>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</si>
  <si>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</si>
  <si>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</si>
  <si>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</si>
  <si>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</si>
  <si>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</si>
  <si>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</si>
  <si>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</si>
  <si>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</si>
  <si>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</si>
  <si>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</si>
  <si>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</si>
  <si>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</si>
  <si>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</si>
  <si>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</si>
  <si>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</si>
  <si>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</si>
  <si>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</si>
  <si>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</si>
  <si>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</si>
  <si>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</si>
  <si>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</si>
  <si>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</si>
  <si>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</si>
  <si>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</si>
  <si>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</si>
  <si>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</si>
  <si>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</si>
  <si>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</si>
  <si>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</si>
  <si>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</si>
  <si>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</si>
  <si>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</si>
  <si>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</si>
  <si>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</si>
  <si>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</si>
  <si>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</si>
  <si>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</si>
  <si>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</si>
  <si>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</si>
  <si>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</si>
  <si>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</si>
  <si>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</si>
  <si>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</si>
  <si>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</si>
  <si>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</si>
  <si>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</si>
  <si>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</si>
  <si>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</si>
  <si>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</si>
  <si>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</si>
  <si>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</si>
  <si>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</si>
  <si>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</si>
  <si>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</si>
  <si>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</si>
  <si>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</si>
  <si>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</si>
  <si>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</si>
  <si>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</si>
  <si>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</si>
  <si>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</si>
  <si>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</si>
  <si>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</si>
  <si>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</si>
  <si>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</si>
  <si>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</si>
  <si>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</si>
  <si>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</si>
  <si>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</si>
  <si>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</si>
  <si>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</si>
  <si>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</si>
  <si>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</si>
  <si>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</si>
  <si>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</si>
  <si>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</si>
  <si>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</si>
  <si>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</si>
  <si>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</si>
  <si>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</si>
  <si>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</si>
  <si>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</si>
  <si>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</si>
  <si>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</si>
  <si>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</si>
  <si>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</si>
  <si>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</si>
  <si>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</si>
  <si>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</si>
  <si>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</si>
  <si>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</si>
  <si>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</si>
  <si>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</si>
  <si>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</si>
  <si>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</si>
  <si>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</si>
  <si>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</si>
  <si>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</si>
  <si>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</si>
  <si>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</si>
  <si>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</si>
  <si>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</si>
  <si>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</si>
  <si>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</si>
  <si>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</si>
  <si>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</si>
  <si>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</si>
  <si>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</si>
  <si>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</si>
  <si>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</si>
  <si>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</si>
  <si>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</si>
  <si>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</si>
  <si>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</si>
  <si>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</si>
  <si>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</si>
  <si>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</si>
  <si>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</si>
  <si>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</si>
  <si>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</si>
  <si>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</si>
  <si>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</si>
  <si>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</si>
  <si>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</si>
  <si>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</si>
  <si>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</si>
  <si>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</si>
  <si>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</si>
  <si>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</si>
  <si>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</si>
  <si>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</si>
  <si>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</si>
  <si>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</si>
  <si>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</si>
  <si>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</si>
  <si>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</si>
  <si>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</si>
  <si>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</si>
  <si>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</si>
  <si>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</si>
  <si>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</si>
  <si>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</si>
  <si>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</si>
  <si>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</si>
  <si>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</si>
  <si>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</si>
  <si>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</si>
  <si>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</si>
  <si>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</si>
  <si>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</si>
  <si>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</si>
  <si>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</si>
  <si>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</si>
  <si>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</si>
  <si>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</si>
  <si>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</si>
  <si>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</si>
  <si>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</si>
  <si>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</si>
  <si>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</si>
  <si>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</si>
  <si>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</si>
  <si>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</si>
  <si>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</si>
  <si>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</si>
  <si>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</si>
  <si>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</si>
  <si>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</si>
  <si>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</si>
  <si>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</si>
  <si>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</si>
  <si>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</si>
  <si>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</si>
  <si>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</si>
  <si>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</si>
  <si>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</si>
  <si>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</si>
  <si>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</si>
  <si>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</si>
  <si>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</si>
  <si>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</si>
  <si>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</si>
  <si>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</si>
  <si>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</si>
  <si>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</si>
  <si>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</si>
  <si>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</si>
  <si>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</si>
  <si>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</si>
  <si>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</si>
  <si>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</si>
  <si>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</si>
  <si>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</si>
  <si>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</si>
  <si>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</si>
  <si>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</si>
  <si>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</si>
  <si>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</si>
  <si>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</si>
  <si>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</si>
  <si>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</si>
  <si>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</si>
  <si>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</si>
  <si>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</si>
  <si>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</si>
  <si>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</si>
  <si>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</si>
  <si>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</si>
  <si>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</si>
  <si>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</si>
  <si>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</si>
  <si>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</si>
  <si>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</si>
  <si>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</si>
  <si>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</si>
  <si>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</si>
  <si>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</si>
  <si>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</si>
  <si>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</si>
  <si>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</si>
  <si>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</si>
  <si>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</si>
  <si>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</si>
  <si>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</si>
  <si>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</si>
  <si>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</si>
  <si>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</si>
  <si>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</si>
  <si>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</si>
  <si>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</si>
  <si>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</si>
  <si>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</si>
  <si>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</si>
  <si>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</si>
  <si>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</si>
  <si>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</si>
  <si>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</si>
  <si>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</si>
  <si>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</si>
  <si>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</si>
  <si>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</si>
  <si>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</si>
  <si>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</si>
  <si>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</si>
  <si>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</si>
  <si>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</si>
  <si>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</si>
  <si>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</si>
  <si>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</si>
  <si>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</si>
  <si>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</si>
  <si>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</si>
  <si>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</si>
  <si>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</si>
  <si>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</si>
  <si>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</si>
  <si>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</si>
  <si>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</si>
  <si>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</si>
  <si>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</si>
  <si>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</si>
  <si>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</si>
  <si>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</si>
  <si>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</si>
  <si>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</si>
  <si>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</si>
  <si>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</si>
  <si>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</si>
  <si>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</si>
  <si>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</si>
  <si>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</si>
  <si>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</si>
  <si>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</si>
  <si>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</si>
  <si>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</si>
  <si>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</si>
  <si>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</si>
  <si>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</si>
  <si>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</si>
  <si>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</si>
  <si>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</si>
  <si>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</si>
  <si>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</si>
  <si>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</si>
  <si>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</si>
  <si>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</si>
  <si>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</si>
  <si>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</si>
  <si>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</si>
  <si>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</si>
  <si>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</si>
  <si>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</si>
  <si>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</si>
  <si>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</si>
  <si>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</si>
  <si>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</si>
  <si>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</si>
  <si>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</si>
  <si>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</si>
  <si>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</si>
  <si>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</si>
  <si>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</si>
  <si>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</si>
  <si>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</si>
  <si>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</si>
  <si>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</si>
  <si>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</si>
  <si>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</si>
  <si>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</si>
  <si>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</si>
  <si>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</si>
  <si>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</si>
  <si>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</si>
  <si>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</si>
  <si>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</si>
  <si>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</si>
  <si>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</si>
  <si>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</si>
  <si>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</si>
  <si>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</si>
  <si>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</si>
  <si>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</si>
  <si>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</si>
  <si>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</si>
  <si>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</si>
  <si>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</si>
  <si>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</si>
  <si>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</si>
  <si>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</si>
  <si>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</si>
  <si>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</si>
  <si>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</si>
  <si>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</si>
  <si>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</si>
  <si>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</si>
  <si>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</si>
  <si>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</si>
  <si>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</si>
  <si>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</si>
  <si>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</si>
  <si>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</si>
  <si>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</si>
  <si>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</si>
  <si>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</si>
  <si>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</si>
  <si>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</si>
  <si>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</si>
  <si>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</si>
  <si>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</si>
  <si>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</si>
  <si>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</si>
  <si>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</si>
  <si>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</si>
  <si>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</si>
  <si>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</si>
  <si>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</si>
  <si>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</si>
  <si>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</si>
  <si>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</si>
  <si>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</si>
  <si>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</si>
  <si>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</si>
  <si>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</si>
  <si>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</si>
  <si>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</si>
  <si>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</si>
  <si>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</si>
  <si>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</si>
  <si>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</si>
  <si>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</si>
  <si>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</si>
  <si>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</si>
  <si>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</si>
  <si>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</si>
  <si>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</si>
  <si>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</si>
  <si>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</si>
  <si>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</si>
  <si>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</si>
  <si>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</si>
  <si>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</si>
  <si>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</si>
  <si>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</si>
  <si>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</si>
  <si>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</si>
  <si>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</si>
  <si>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</si>
  <si>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</si>
  <si>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</si>
  <si>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</si>
  <si>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</si>
  <si>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</si>
  <si>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</si>
  <si>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</si>
  <si>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</si>
  <si>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</si>
  <si>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</si>
  <si>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</si>
  <si>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</si>
  <si>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</si>
  <si>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</si>
  <si>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</si>
  <si>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</si>
  <si>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</si>
  <si>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</si>
  <si>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</si>
  <si>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</si>
  <si>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</si>
  <si>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</si>
  <si>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</si>
  <si>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</si>
  <si>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</si>
  <si>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</si>
  <si>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</si>
  <si>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</si>
  <si>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</si>
  <si>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</si>
  <si>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</si>
  <si>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</si>
  <si>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</si>
  <si>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</si>
  <si>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</si>
  <si>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</si>
  <si>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</si>
  <si>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</si>
  <si>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</si>
  <si>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</si>
  <si>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</si>
  <si>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</si>
  <si>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</si>
  <si>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</si>
  <si>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</si>
  <si>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</si>
  <si>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</si>
  <si>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</si>
  <si>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</si>
  <si>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</si>
  <si>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</si>
  <si>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</si>
  <si>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</si>
  <si>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</si>
  <si>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</si>
  <si>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</si>
  <si>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</si>
  <si>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</si>
  <si>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</si>
  <si>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</si>
  <si>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</si>
  <si>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</si>
  <si>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</si>
  <si>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</si>
  <si>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</si>
  <si>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</si>
  <si>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</si>
  <si>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</si>
  <si>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</si>
  <si>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</si>
  <si>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</si>
  <si>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</si>
  <si>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</si>
  <si>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</si>
  <si>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</si>
  <si>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</si>
  <si>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</si>
  <si>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</si>
  <si>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</si>
  <si>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</si>
  <si>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</si>
  <si>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</si>
  <si>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</si>
  <si>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</si>
  <si>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</si>
  <si>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</si>
  <si>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</si>
  <si>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</si>
  <si>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</si>
  <si>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</si>
  <si>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</si>
  <si>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</si>
  <si>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</si>
  <si>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</si>
  <si>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</si>
  <si>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</si>
  <si>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</si>
  <si>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</si>
  <si>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</si>
  <si>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</si>
  <si>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</si>
  <si>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</si>
  <si>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</si>
  <si>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</si>
  <si>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</si>
  <si>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</si>
  <si>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</si>
  <si>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</si>
  <si>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</si>
  <si>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</si>
  <si>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</si>
  <si>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</si>
  <si>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</si>
  <si>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</si>
  <si>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</si>
  <si>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</si>
  <si>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</si>
  <si>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</si>
  <si>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</si>
  <si>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</si>
  <si>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</si>
  <si>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</si>
  <si>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</si>
  <si>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</si>
  <si>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</si>
  <si>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</si>
  <si>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</si>
  <si>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</si>
  <si>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</si>
  <si>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</si>
  <si>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</si>
  <si>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</si>
  <si>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</si>
  <si>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</si>
  <si>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</si>
  <si>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</si>
  <si>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</si>
  <si>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</si>
  <si>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</si>
  <si>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</si>
  <si>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</si>
  <si>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</si>
  <si>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</si>
  <si>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</si>
  <si>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</si>
  <si>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</si>
  <si>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</si>
  <si>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</si>
  <si>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</si>
  <si>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</si>
  <si>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</si>
  <si>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</si>
  <si>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</si>
  <si>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</si>
  <si>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</si>
  <si>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</si>
  <si>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</si>
  <si>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</si>
  <si>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</si>
  <si>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</si>
  <si>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</si>
  <si>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</si>
  <si>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</si>
  <si>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</si>
  <si>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</si>
  <si>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</si>
  <si>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</si>
  <si>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</si>
  <si>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</si>
  <si>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</si>
  <si>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</si>
  <si>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</si>
  <si>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</si>
  <si>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</si>
  <si>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</si>
  <si>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</si>
  <si>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</si>
  <si>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</si>
  <si>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</si>
  <si>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</si>
  <si>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</si>
  <si>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</si>
  <si>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</si>
  <si>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</si>
  <si>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</si>
  <si>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</si>
  <si>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</si>
  <si>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</si>
  <si>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</si>
  <si>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</si>
  <si>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</si>
  <si>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</si>
  <si>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</si>
  <si>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</si>
  <si>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</si>
  <si>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</si>
  <si>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</si>
  <si>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</si>
  <si>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</si>
  <si>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</si>
  <si>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</si>
  <si>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</si>
  <si>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</si>
  <si>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</si>
  <si>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</si>
  <si>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</si>
  <si>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</si>
  <si>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</si>
  <si>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</si>
  <si>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</si>
  <si>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</si>
  <si>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</si>
  <si>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</si>
  <si>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</si>
  <si>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</si>
  <si>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</si>
  <si>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</si>
  <si>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</si>
  <si>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</si>
  <si>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</si>
  <si>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</si>
  <si>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</si>
  <si>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</si>
  <si>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</si>
  <si>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</si>
  <si>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</si>
  <si>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</si>
  <si>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</si>
  <si>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</si>
  <si>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</si>
  <si>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</si>
  <si>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</si>
  <si>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</si>
  <si>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</si>
  <si>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</si>
  <si>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</si>
  <si>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</si>
  <si>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</si>
  <si>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</si>
  <si>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</si>
  <si>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</si>
  <si>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</si>
  <si>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</si>
  <si>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</si>
  <si>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</si>
  <si>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</si>
  <si>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</si>
  <si>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</si>
  <si>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</si>
  <si>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</si>
  <si>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</si>
  <si>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</si>
  <si>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</si>
  <si>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</si>
  <si>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</si>
  <si>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</si>
  <si>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</si>
  <si>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</si>
  <si>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</si>
  <si>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</si>
  <si>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</si>
  <si>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</si>
  <si>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</si>
  <si>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</si>
  <si>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</si>
  <si>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</si>
  <si>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</si>
  <si>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</si>
  <si>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</si>
  <si>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</si>
  <si>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</si>
  <si>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</si>
  <si>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</si>
  <si>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</si>
  <si>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</si>
  <si>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</si>
  <si>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</si>
  <si>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</si>
  <si>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</si>
  <si>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</si>
  <si>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</si>
  <si>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</si>
  <si>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</si>
  <si>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</si>
  <si>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</si>
  <si>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</si>
  <si>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</si>
  <si>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</si>
  <si>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</si>
  <si>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</si>
  <si>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</si>
  <si>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</si>
  <si>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</si>
  <si>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</si>
  <si>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</si>
  <si>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</si>
  <si>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</si>
  <si>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</si>
  <si>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</si>
  <si>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</si>
  <si>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</si>
  <si>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</si>
  <si>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</si>
  <si>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</si>
  <si>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</si>
  <si>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</si>
  <si>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</si>
  <si>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</si>
  <si>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</si>
  <si>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</si>
  <si>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</si>
  <si>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</si>
  <si>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</si>
  <si>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</si>
  <si>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</si>
  <si>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</si>
  <si>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</si>
  <si>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</si>
  <si>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</si>
  <si>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</si>
  <si>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</si>
  <si>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</si>
  <si>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</si>
  <si>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</si>
  <si>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</si>
  <si>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</si>
  <si>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</si>
  <si>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</si>
  <si>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</si>
  <si>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</si>
  <si>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</si>
  <si>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</si>
  <si>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</si>
  <si>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</si>
  <si>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</si>
  <si>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</si>
  <si>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</si>
  <si>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</si>
  <si>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</si>
  <si>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</si>
  <si>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</si>
  <si>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</si>
  <si>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</si>
  <si>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</si>
  <si>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</si>
  <si>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</si>
  <si>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</si>
  <si>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</si>
  <si>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</si>
  <si>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</si>
  <si>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</si>
  <si>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</si>
  <si>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</si>
  <si>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</si>
  <si>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</si>
  <si>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</si>
  <si>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</si>
  <si>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</si>
  <si>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</si>
  <si>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</si>
  <si>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</si>
  <si>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</si>
  <si>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</si>
  <si>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</si>
  <si>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</si>
  <si>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</si>
  <si>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</si>
  <si>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</si>
  <si>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</si>
  <si>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</si>
  <si>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</si>
  <si>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</si>
  <si>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</si>
  <si>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</si>
  <si>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</si>
  <si>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</si>
  <si>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</si>
  <si>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</si>
  <si>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</si>
  <si>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</si>
  <si>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</si>
  <si>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</si>
  <si>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</si>
  <si>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</si>
  <si>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</si>
  <si>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</si>
  <si>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</si>
  <si>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</si>
  <si>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</si>
  <si>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</si>
  <si>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</si>
  <si>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</si>
  <si>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</si>
  <si>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</si>
  <si>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</si>
  <si>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</si>
  <si>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</si>
  <si>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</si>
  <si>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</si>
  <si>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</si>
  <si>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</si>
  <si>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</si>
  <si>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</si>
  <si>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</si>
  <si>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</si>
  <si>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</si>
  <si>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</si>
  <si>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</si>
  <si>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</si>
  <si>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</si>
  <si>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</si>
  <si>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</si>
  <si>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</si>
  <si>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</si>
  <si>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</si>
  <si>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</si>
  <si>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</si>
  <si>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</si>
  <si>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</si>
  <si>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</si>
  <si>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</si>
  <si>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</si>
  <si>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</si>
  <si>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</si>
  <si>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</si>
  <si>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</si>
  <si>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</si>
  <si>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</si>
  <si>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</si>
  <si>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</si>
  <si>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</si>
  <si>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</si>
  <si>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</si>
  <si>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</si>
  <si>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</si>
  <si>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</si>
  <si>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</si>
  <si>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</si>
  <si>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</si>
  <si>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</si>
  <si>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</si>
  <si>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</si>
  <si>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</si>
  <si>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</si>
  <si>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</si>
  <si>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</si>
  <si>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</si>
  <si>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</si>
  <si>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</si>
  <si>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</si>
  <si>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</si>
  <si>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</si>
  <si>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</si>
  <si>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</si>
  <si>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</si>
  <si>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</si>
  <si>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</si>
  <si>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</si>
  <si>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</si>
  <si>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</si>
  <si>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</si>
  <si>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</si>
  <si>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</si>
  <si>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</si>
  <si>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</si>
  <si>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</si>
  <si>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</si>
  <si>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</si>
  <si>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</si>
  <si>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</si>
  <si>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</si>
  <si>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</si>
  <si>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</si>
  <si>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</si>
  <si>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</si>
  <si>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</si>
  <si>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</si>
  <si>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</si>
  <si>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</si>
  <si>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</si>
  <si>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</si>
  <si>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</si>
  <si>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</si>
  <si>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</si>
  <si>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</si>
  <si>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</si>
  <si>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</si>
  <si>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</si>
  <si>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</si>
  <si>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</si>
  <si>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</si>
  <si>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</si>
  <si>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</si>
  <si>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</si>
  <si>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</si>
  <si>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</si>
  <si>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</si>
  <si>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</si>
  <si>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</si>
  <si>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</si>
  <si>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</si>
  <si>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</si>
  <si>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</si>
  <si>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</si>
  <si>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</si>
  <si>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</si>
  <si>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</si>
  <si>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</si>
  <si>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</si>
  <si>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</si>
  <si>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</si>
  <si>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</si>
  <si>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</si>
  <si>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</si>
  <si>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</si>
  <si>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</si>
  <si>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</si>
  <si>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</si>
  <si>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</si>
  <si>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</si>
  <si>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</si>
  <si>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</si>
  <si>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</si>
  <si>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</si>
  <si>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</si>
  <si>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</si>
  <si>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</si>
  <si>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</si>
  <si>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</si>
  <si>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</si>
  <si>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</si>
  <si>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</si>
  <si>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</si>
  <si>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</si>
  <si>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</si>
  <si>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</si>
  <si>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</si>
  <si>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</si>
  <si>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</si>
  <si>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</si>
  <si>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</si>
  <si>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</si>
  <si>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</si>
  <si>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</si>
  <si>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</si>
  <si>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</si>
  <si>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</si>
  <si>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</si>
  <si>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</si>
  <si>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</si>
  <si>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</si>
  <si>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</si>
  <si>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</si>
  <si>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</si>
  <si>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</si>
  <si>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</si>
  <si>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</si>
  <si>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</si>
  <si>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</si>
  <si>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</si>
  <si>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</si>
  <si>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</si>
  <si>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</si>
  <si>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</si>
  <si>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</si>
  <si>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</si>
  <si>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</si>
  <si>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</si>
  <si>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</si>
  <si>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</si>
  <si>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</si>
  <si>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</si>
  <si>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</si>
  <si>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</si>
  <si>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</si>
  <si>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</si>
  <si>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</si>
  <si>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</si>
  <si>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</si>
  <si>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</si>
  <si>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</si>
  <si>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</si>
  <si>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</si>
  <si>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</si>
  <si>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</si>
  <si>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</si>
  <si>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</si>
  <si>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</si>
  <si>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</si>
  <si>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</si>
  <si>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</si>
  <si>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</si>
  <si>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</si>
  <si>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</si>
  <si>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</si>
  <si>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</si>
  <si>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</si>
  <si>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</si>
  <si>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</si>
  <si>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</si>
  <si>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</si>
  <si>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</si>
  <si>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</si>
  <si>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</si>
  <si>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</si>
  <si>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</si>
  <si>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</si>
  <si>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</si>
  <si>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</si>
  <si>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</si>
  <si>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</si>
  <si>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</si>
  <si>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</si>
  <si>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</si>
  <si>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</si>
  <si>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</si>
  <si>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</si>
  <si>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</si>
  <si>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</si>
  <si>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</si>
  <si>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</si>
  <si>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</si>
  <si>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</si>
  <si>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</si>
  <si>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</si>
  <si>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</si>
  <si>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</si>
  <si>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</si>
  <si>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</si>
  <si>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</si>
  <si>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</si>
  <si>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</si>
  <si>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</si>
  <si>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</si>
  <si>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</si>
  <si>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</si>
  <si>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</si>
  <si>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</si>
  <si>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</si>
  <si>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</si>
  <si>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</si>
  <si>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</si>
  <si>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</si>
  <si>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</si>
  <si>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</si>
  <si>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</si>
  <si>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</si>
  <si>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</si>
  <si>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</si>
  <si>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</si>
  <si>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</si>
  <si>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</si>
  <si>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</si>
  <si>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</si>
  <si>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</si>
  <si>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</si>
  <si>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</si>
  <si>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</si>
  <si>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</si>
  <si>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</si>
  <si>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</si>
  <si>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</si>
  <si>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</si>
  <si>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</si>
  <si>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</si>
  <si>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</si>
  <si>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</si>
  <si>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</si>
  <si>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</si>
  <si>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</si>
  <si>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</si>
  <si>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</si>
  <si>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</si>
  <si>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</si>
  <si>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</si>
  <si>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</si>
  <si>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</si>
  <si>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</si>
  <si>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</si>
  <si>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</si>
  <si>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</si>
  <si>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</si>
  <si>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</si>
  <si>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</si>
  <si>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</si>
  <si>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</si>
  <si>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</si>
  <si>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</si>
  <si>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</si>
  <si>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</si>
  <si>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</si>
  <si>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</si>
  <si>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</si>
  <si>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</si>
  <si>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</si>
  <si>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</si>
  <si>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</si>
  <si>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</si>
  <si>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</si>
  <si>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</si>
  <si>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</si>
  <si>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</si>
  <si>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</si>
  <si>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</si>
  <si>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</si>
  <si>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</si>
  <si>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</si>
  <si>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</si>
  <si>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</si>
  <si>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</si>
  <si>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</si>
  <si>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</si>
  <si>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</si>
  <si>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</si>
  <si>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</si>
  <si>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</si>
  <si>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</si>
  <si>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</si>
  <si>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</si>
  <si>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</si>
  <si>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</si>
  <si>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</si>
  <si>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</si>
  <si>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</si>
  <si>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</si>
  <si>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</si>
  <si>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</si>
  <si>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</si>
  <si>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</si>
  <si>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</si>
  <si>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</si>
  <si>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</si>
  <si>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</si>
  <si>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</si>
  <si>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</si>
  <si>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</si>
  <si>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</si>
  <si>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</si>
  <si>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</si>
  <si>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</si>
  <si>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</si>
  <si>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</si>
  <si>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</si>
  <si>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</si>
  <si>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</si>
  <si>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</si>
  <si>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</si>
  <si>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</si>
  <si>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</si>
  <si>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</si>
  <si>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</si>
  <si>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</si>
  <si>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</si>
  <si>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</si>
  <si>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</si>
  <si>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</si>
  <si>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</si>
  <si>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</si>
  <si>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</si>
  <si>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</si>
  <si>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</si>
  <si>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</si>
  <si>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</si>
  <si>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</si>
  <si>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</si>
  <si>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</si>
  <si>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</si>
  <si>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</si>
  <si>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</si>
  <si>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</si>
  <si>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</si>
  <si>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</si>
  <si>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</si>
  <si>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</si>
  <si>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</si>
  <si>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</si>
  <si>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</si>
  <si>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</si>
  <si>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</si>
  <si>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</si>
  <si>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</si>
  <si>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</si>
  <si>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</si>
  <si>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</si>
  <si>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</si>
  <si>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</si>
  <si>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</si>
  <si>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</si>
  <si>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</si>
  <si>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</si>
  <si>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</si>
  <si>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</si>
  <si>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</si>
  <si>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</si>
  <si>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</si>
  <si>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</si>
  <si>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</si>
  <si>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</si>
  <si>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</si>
  <si>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</si>
  <si>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</si>
  <si>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</si>
  <si>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</si>
  <si>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</si>
  <si>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</si>
  <si>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</si>
  <si>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</si>
  <si>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</si>
  <si>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</si>
  <si>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</si>
  <si>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</si>
  <si>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</si>
  <si>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</si>
  <si>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</si>
  <si>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</si>
  <si>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</si>
  <si>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</si>
  <si>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</si>
  <si>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</si>
  <si>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</si>
  <si>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</si>
  <si>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</si>
  <si>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</si>
  <si>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</si>
  <si>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</si>
  <si>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</si>
  <si>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</si>
  <si>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</si>
  <si>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</si>
  <si>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</si>
  <si>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</si>
  <si>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</si>
  <si>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</si>
  <si>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</si>
  <si>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</si>
  <si>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</si>
  <si>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</si>
  <si>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</si>
  <si>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</si>
  <si>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</si>
  <si>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</si>
  <si>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</si>
  <si>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</si>
  <si>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</si>
  <si>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</si>
  <si>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</si>
  <si>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</si>
  <si>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</si>
  <si>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</si>
  <si>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</si>
  <si>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</si>
  <si>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</si>
  <si>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</si>
  <si>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</si>
  <si>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</si>
  <si>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</si>
  <si>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</si>
  <si>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</si>
  <si>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</si>
  <si>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</si>
  <si>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</si>
  <si>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</si>
  <si>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</si>
  <si>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</si>
  <si>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</si>
  <si>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</si>
  <si>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</si>
  <si>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</si>
  <si>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</si>
  <si>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</si>
  <si>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</si>
  <si>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</si>
  <si>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</si>
  <si>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</si>
  <si>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</si>
  <si>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</si>
  <si>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</si>
  <si>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</si>
  <si>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</si>
  <si>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</si>
  <si>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</si>
  <si>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</si>
  <si>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</si>
  <si>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</si>
  <si>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</si>
  <si>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</si>
  <si>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</si>
  <si>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</si>
  <si>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</si>
  <si>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</si>
  <si>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</si>
  <si>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</si>
  <si>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</si>
  <si>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</si>
  <si>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</si>
  <si>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</si>
  <si>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</si>
  <si>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</si>
  <si>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</si>
  <si>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</si>
  <si>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</si>
  <si>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</si>
  <si>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</si>
  <si>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</si>
  <si>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</si>
  <si>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</si>
  <si>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</si>
  <si>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</si>
  <si>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</si>
  <si>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</si>
  <si>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</si>
  <si>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</si>
  <si>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</si>
  <si>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</si>
  <si>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</si>
  <si>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</si>
  <si>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</si>
  <si>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</si>
  <si>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</si>
  <si>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</si>
  <si>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</si>
  <si>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</si>
  <si>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</si>
  <si>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</si>
  <si>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</si>
  <si>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</si>
  <si>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</si>
  <si>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</si>
  <si>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</si>
  <si>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</si>
  <si>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</si>
  <si>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</si>
  <si>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</si>
  <si>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</si>
  <si>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</si>
  <si>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</si>
  <si>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</si>
  <si>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</si>
  <si>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</si>
  <si>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</si>
  <si>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</si>
  <si>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</si>
  <si>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</si>
  <si>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</si>
  <si>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</si>
  <si>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</si>
  <si>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</si>
  <si>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</si>
  <si>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</si>
  <si>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</si>
  <si>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</si>
  <si>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</si>
  <si>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</si>
  <si>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</si>
  <si>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</si>
  <si>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</si>
  <si>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</si>
  <si>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</si>
  <si>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</si>
  <si>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</si>
  <si>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</si>
  <si>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</si>
  <si>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</si>
  <si>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</si>
  <si>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</si>
  <si>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</si>
  <si>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</si>
  <si>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</si>
  <si>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</si>
  <si>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</si>
  <si>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</si>
  <si>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</si>
  <si>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</si>
  <si>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</si>
  <si>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</si>
  <si>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</si>
  <si>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</si>
  <si>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</si>
  <si>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</si>
  <si>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</si>
  <si>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</si>
  <si>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</si>
  <si>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</si>
  <si>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</si>
  <si>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</si>
  <si>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</si>
  <si>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</si>
  <si>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</si>
  <si>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</si>
  <si>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</si>
  <si>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</si>
  <si>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</si>
  <si>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</si>
  <si>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</si>
  <si>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</si>
  <si>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</si>
  <si>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</si>
  <si>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</si>
  <si>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</si>
  <si>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</si>
  <si>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</si>
  <si>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</si>
  <si>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</si>
  <si>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</si>
  <si>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</si>
  <si>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</si>
  <si>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</si>
  <si>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</si>
  <si>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</si>
  <si>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</si>
  <si>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</si>
  <si>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</si>
  <si>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</si>
  <si>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</si>
  <si>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</si>
  <si>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</si>
  <si>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</si>
  <si>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</si>
  <si>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</si>
  <si>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</si>
  <si>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</si>
  <si>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</si>
  <si>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</si>
  <si>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</si>
  <si>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</si>
  <si>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</si>
  <si>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</si>
  <si>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</si>
  <si>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</si>
  <si>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</si>
  <si>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</si>
  <si>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</si>
  <si>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</si>
  <si>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</si>
  <si>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</si>
  <si>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</si>
  <si>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</si>
  <si>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</si>
  <si>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</si>
  <si>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</si>
  <si>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</si>
  <si>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</si>
  <si>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</si>
  <si>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</si>
  <si>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</si>
  <si>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</si>
  <si>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</si>
  <si>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</si>
  <si>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</si>
  <si>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</si>
  <si>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</si>
  <si>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</si>
  <si>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</si>
  <si>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</si>
  <si>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</si>
  <si>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</si>
  <si>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</si>
  <si>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</si>
  <si>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</si>
  <si>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</si>
  <si>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</si>
  <si>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</si>
  <si>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</si>
  <si>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</si>
  <si>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</si>
  <si>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</si>
  <si>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</si>
  <si>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</si>
  <si>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</si>
  <si>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</si>
  <si>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</si>
  <si>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</si>
  <si>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</si>
  <si>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</si>
  <si>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</si>
  <si>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</si>
  <si>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</si>
  <si>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</si>
  <si>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</si>
  <si>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</si>
  <si>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</si>
  <si>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</si>
  <si>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</si>
  <si>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</si>
  <si>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</si>
  <si>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</si>
  <si>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</si>
  <si>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</si>
  <si>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</si>
  <si>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</si>
  <si>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</si>
  <si>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</si>
  <si>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</si>
  <si>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</si>
  <si>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</si>
  <si>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</si>
  <si>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</si>
  <si>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</si>
  <si>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</si>
  <si>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</si>
  <si>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</si>
  <si>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</si>
  <si>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</si>
  <si>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</si>
  <si>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</si>
  <si>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</si>
  <si>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</si>
  <si>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</si>
  <si>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</si>
  <si>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</si>
  <si>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</si>
  <si>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</si>
  <si>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</si>
  <si>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</si>
  <si>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</si>
  <si>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</si>
  <si>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</si>
  <si>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</si>
  <si>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</si>
  <si>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</si>
  <si>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</si>
  <si>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</si>
  <si>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</si>
  <si>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</si>
  <si>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</si>
  <si>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</si>
  <si>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</si>
  <si>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</si>
  <si>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</si>
  <si>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</si>
  <si>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</si>
  <si>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</si>
  <si>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</si>
  <si>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</si>
  <si>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</si>
  <si>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</si>
  <si>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</si>
  <si>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</si>
  <si>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</si>
  <si>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</si>
  <si>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</si>
  <si>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</si>
  <si>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</si>
  <si>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</si>
  <si>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</si>
  <si>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</si>
  <si>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</si>
  <si>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</si>
  <si>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</si>
  <si>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</si>
  <si>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</si>
  <si>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</si>
  <si>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</si>
  <si>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</si>
  <si>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</si>
  <si>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</si>
  <si>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</si>
  <si>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</si>
  <si>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</si>
  <si>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</si>
  <si>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</si>
  <si>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</si>
  <si>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</si>
  <si>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</si>
  <si>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</si>
  <si>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</si>
  <si>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</si>
  <si>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</si>
  <si>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</si>
  <si>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</si>
  <si>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</si>
  <si>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</si>
  <si>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</si>
  <si>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</si>
  <si>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</si>
  <si>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</si>
  <si>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</si>
  <si>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</si>
  <si>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</si>
  <si>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</si>
  <si>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</si>
  <si>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</si>
  <si>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</si>
  <si>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</si>
  <si>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</si>
  <si>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</si>
  <si>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</si>
  <si>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</si>
  <si>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</si>
  <si>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</si>
  <si>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</si>
  <si>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</si>
  <si>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</si>
  <si>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</si>
  <si>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</si>
  <si>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</si>
  <si>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</si>
  <si>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</si>
  <si>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</si>
  <si>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</si>
  <si>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</si>
  <si>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</si>
  <si>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</si>
  <si>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</si>
  <si>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</si>
  <si>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</si>
  <si>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</si>
  <si>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</si>
  <si>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</si>
  <si>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</si>
  <si>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</si>
  <si>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</si>
  <si>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</si>
  <si>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</si>
  <si>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</si>
  <si>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</si>
  <si>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</si>
  <si>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</si>
  <si>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</si>
  <si>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</si>
  <si>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</si>
  <si>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</si>
  <si>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</si>
  <si>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</si>
  <si>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</si>
  <si>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</si>
  <si>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</si>
  <si>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</si>
  <si>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</si>
  <si>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</si>
  <si>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</si>
  <si>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</si>
  <si>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</si>
  <si>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</si>
  <si>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</si>
  <si>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</si>
  <si>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</si>
  <si>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</si>
  <si>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</si>
  <si>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</si>
  <si>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</si>
  <si>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</si>
  <si>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</si>
  <si>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</si>
  <si>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</si>
  <si>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</si>
  <si>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</si>
  <si>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</si>
  <si>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</si>
  <si>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</si>
  <si>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</si>
  <si>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</si>
  <si>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</si>
  <si>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</si>
  <si>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</si>
  <si>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</si>
  <si>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</si>
  <si>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</si>
  <si>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</si>
  <si>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</si>
  <si>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</si>
  <si>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</si>
  <si>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</si>
  <si>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</si>
  <si>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</si>
  <si>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</si>
  <si>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</si>
  <si>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</si>
  <si>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</si>
  <si>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</si>
  <si>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</si>
  <si>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</si>
  <si>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</si>
  <si>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</si>
  <si>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</si>
  <si>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</si>
  <si>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</si>
  <si>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</si>
  <si>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</si>
  <si>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</si>
  <si>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</si>
  <si>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</si>
  <si>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</si>
  <si>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</si>
  <si>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</si>
  <si>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</si>
  <si>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</si>
  <si>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</si>
  <si>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</si>
  <si>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</si>
  <si>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</si>
  <si>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</si>
  <si>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</si>
  <si>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</si>
  <si>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</si>
  <si>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</si>
  <si>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</si>
  <si>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</si>
  <si>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</si>
  <si>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</si>
  <si>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</si>
  <si>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</si>
  <si>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</si>
  <si>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</si>
  <si>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</si>
  <si>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</si>
  <si>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</si>
  <si>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</si>
  <si>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</si>
  <si>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</si>
  <si>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</si>
  <si>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</si>
  <si>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</si>
  <si>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</si>
  <si>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</si>
  <si>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</si>
  <si>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</si>
  <si>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</si>
  <si>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</si>
  <si>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</si>
  <si>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</si>
  <si>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</si>
  <si>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</si>
  <si>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</si>
  <si>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</si>
  <si>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</si>
  <si>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</si>
  <si>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</si>
  <si>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</si>
  <si>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</si>
  <si>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</si>
  <si>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</si>
  <si>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</si>
  <si>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</si>
  <si>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</si>
  <si>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</si>
  <si>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</si>
  <si>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</si>
  <si>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</si>
  <si>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</si>
  <si>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</si>
  <si>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</si>
  <si>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</si>
  <si>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</si>
  <si>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</si>
  <si>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</si>
  <si>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</si>
  <si>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</si>
  <si>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</si>
  <si>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</si>
  <si>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</si>
  <si>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</si>
  <si>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</si>
  <si>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</si>
  <si>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</si>
  <si>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</si>
  <si>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</si>
  <si>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</si>
  <si>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</si>
  <si>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</si>
  <si>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</si>
  <si>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</si>
  <si>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</si>
  <si>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</si>
  <si>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</si>
  <si>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</si>
  <si>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</si>
  <si>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</si>
  <si>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</si>
  <si>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</si>
  <si>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</si>
  <si>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</si>
  <si>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</si>
  <si>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</si>
  <si>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</si>
  <si>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</si>
  <si>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</si>
  <si>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</si>
  <si>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</si>
  <si>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</si>
  <si>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</si>
  <si>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</si>
  <si>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</si>
  <si>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</si>
  <si>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</si>
  <si>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</si>
  <si>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</si>
  <si>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</si>
  <si>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</si>
  <si>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</si>
  <si>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</si>
  <si>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</si>
  <si>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</si>
  <si>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</si>
  <si>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</si>
  <si>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</si>
  <si>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</si>
  <si>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</si>
  <si>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</si>
  <si>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</si>
  <si>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</si>
  <si>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</si>
  <si>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</si>
  <si>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</si>
  <si>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</si>
  <si>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</si>
  <si>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</si>
  <si>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</si>
  <si>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</si>
  <si>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</si>
  <si>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</si>
  <si>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</si>
  <si>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</si>
  <si>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</si>
  <si>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</si>
  <si>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</si>
  <si>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</si>
  <si>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</si>
  <si>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</si>
  <si>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</si>
  <si>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</si>
  <si>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</si>
  <si>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</si>
  <si>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</si>
  <si>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</si>
  <si>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</si>
  <si>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</si>
  <si>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</si>
  <si>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</si>
  <si>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</si>
  <si>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</si>
  <si>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</si>
  <si>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</si>
  <si>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</si>
  <si>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</si>
  <si>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</si>
  <si>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</si>
  <si>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</si>
  <si>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</si>
  <si>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</si>
  <si>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</si>
  <si>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</si>
  <si>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</si>
  <si>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</si>
  <si>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</si>
  <si>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</si>
  <si>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</si>
  <si>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</si>
  <si>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</si>
  <si>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</si>
  <si>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</si>
  <si>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</si>
  <si>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</si>
  <si>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</si>
  <si>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</si>
  <si>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</si>
  <si>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</si>
  <si>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</si>
  <si>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</si>
  <si>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</si>
  <si>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</si>
  <si>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</si>
  <si>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</si>
  <si>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</si>
  <si>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</si>
  <si>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</si>
  <si>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</si>
  <si>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</si>
  <si>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</si>
  <si>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</si>
  <si>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</si>
  <si>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</si>
  <si>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</si>
  <si>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</si>
  <si>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</si>
  <si>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</si>
  <si>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</si>
  <si>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</si>
  <si>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</si>
  <si>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</si>
  <si>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</si>
  <si>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</si>
  <si>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</si>
  <si>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</si>
  <si>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</si>
  <si>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</si>
  <si>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</si>
  <si>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</si>
  <si>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</si>
  <si>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</si>
  <si>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</si>
  <si>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</si>
  <si>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</si>
  <si>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</si>
  <si>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</si>
  <si>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</si>
  <si>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</si>
  <si>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</si>
  <si>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</si>
  <si>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</si>
  <si>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</si>
  <si>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</si>
  <si>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</si>
  <si>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</si>
  <si>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</si>
  <si>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</si>
  <si>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</si>
  <si>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</si>
  <si>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</si>
  <si>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</si>
  <si>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</si>
  <si>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</si>
  <si>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</si>
  <si>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</si>
  <si>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</si>
  <si>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</si>
  <si>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</si>
  <si>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</si>
  <si>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</si>
  <si>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</si>
  <si>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</si>
  <si>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</si>
  <si>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</si>
  <si>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</si>
  <si>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</si>
  <si>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</si>
  <si>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</si>
  <si>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</si>
  <si>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</si>
  <si>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</si>
  <si>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</si>
  <si>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</si>
  <si>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</si>
  <si>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</si>
  <si>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</si>
  <si>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</si>
  <si>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</si>
  <si>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</si>
  <si>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</si>
  <si>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</si>
  <si>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</si>
  <si>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</si>
  <si>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</si>
  <si>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</si>
  <si>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</si>
  <si>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</si>
  <si>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</si>
  <si>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</si>
  <si>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</si>
  <si>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</si>
  <si>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</si>
  <si>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</si>
  <si>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</si>
  <si>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</si>
  <si>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</si>
  <si>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</si>
  <si>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</si>
  <si>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</si>
  <si>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</si>
  <si>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</si>
  <si>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</si>
  <si>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</si>
  <si>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</si>
  <si>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</si>
  <si>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</si>
  <si>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</si>
  <si>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</si>
  <si>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</si>
  <si>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</si>
  <si>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</si>
  <si>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</si>
  <si>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</si>
  <si>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</si>
  <si>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</si>
  <si>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</si>
  <si>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</si>
  <si>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</si>
  <si>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</si>
  <si>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</si>
  <si>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</si>
  <si>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</si>
  <si>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</si>
  <si>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</si>
  <si>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</si>
  <si>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</si>
  <si>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</si>
  <si>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</si>
  <si>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</si>
  <si>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</si>
  <si>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</si>
  <si>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</si>
  <si>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</si>
  <si>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</si>
  <si>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</si>
  <si>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</si>
  <si>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</si>
  <si>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</si>
  <si>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</si>
  <si>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</si>
  <si>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</si>
  <si>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</si>
  <si>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</si>
  <si>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</si>
  <si>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</si>
  <si>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</si>
  <si>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</si>
  <si>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</si>
  <si>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</si>
  <si>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</si>
  <si>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</si>
  <si>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</si>
  <si>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</si>
  <si>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</si>
  <si>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</si>
  <si>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</si>
  <si>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</si>
  <si>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</si>
  <si>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</si>
  <si>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</si>
  <si>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</si>
  <si>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</si>
  <si>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</si>
  <si>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</si>
  <si>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</si>
  <si>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</si>
  <si>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</si>
  <si>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</si>
  <si>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</si>
  <si>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</si>
  <si>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</si>
  <si>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</si>
  <si>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</si>
  <si>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</si>
  <si>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</si>
  <si>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</si>
  <si>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</si>
  <si>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</si>
  <si>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</si>
  <si>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</si>
  <si>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</si>
  <si>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</si>
  <si>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</si>
  <si>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</si>
  <si>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</si>
  <si>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</si>
  <si>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</si>
  <si>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</si>
  <si>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</si>
  <si>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</si>
  <si>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</si>
  <si>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</si>
  <si>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</si>
  <si>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</si>
  <si>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</si>
  <si>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</si>
  <si>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</si>
  <si>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</si>
  <si>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</si>
  <si>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</si>
  <si>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</si>
  <si>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</si>
  <si>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</si>
  <si>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</si>
  <si>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</si>
  <si>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</si>
  <si>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</si>
  <si>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</si>
  <si>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</si>
  <si>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</si>
  <si>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</si>
  <si>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</si>
  <si>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</si>
  <si>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</si>
  <si>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</si>
  <si>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</si>
  <si>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</si>
  <si>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</si>
  <si>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</si>
  <si>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</si>
  <si>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</si>
  <si>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</si>
  <si>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</si>
  <si>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</si>
  <si>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</si>
  <si>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</si>
  <si>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</si>
  <si>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</si>
  <si>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</si>
  <si>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</si>
  <si>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</si>
  <si>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</si>
  <si>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</si>
  <si>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</si>
  <si>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</si>
  <si>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</si>
  <si>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</si>
  <si>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</si>
  <si>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</si>
  <si>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</si>
  <si>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</si>
  <si>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</si>
  <si>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</si>
  <si>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</si>
  <si>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</si>
  <si>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</si>
  <si>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</si>
  <si>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</si>
  <si>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</si>
  <si>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</si>
  <si>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</si>
  <si>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</si>
  <si>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</si>
  <si>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</si>
  <si>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</si>
  <si>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</si>
  <si>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</si>
  <si>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</si>
  <si>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</si>
  <si>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</si>
  <si>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</si>
  <si>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</si>
  <si>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</si>
  <si>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</si>
  <si>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</si>
  <si>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</si>
  <si>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</si>
  <si>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</si>
  <si>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</si>
  <si>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</si>
  <si>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</si>
  <si>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</si>
  <si>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</si>
  <si>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</si>
  <si>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</si>
  <si>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</si>
  <si>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</si>
  <si>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</si>
  <si>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</si>
  <si>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</si>
  <si>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</si>
  <si>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</si>
  <si>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</si>
  <si>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</si>
  <si>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</si>
  <si>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</si>
  <si>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</si>
  <si>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</si>
  <si>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</si>
  <si>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</si>
  <si>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</si>
  <si>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</si>
  <si>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</si>
  <si>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</si>
  <si>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</si>
  <si>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</si>
  <si>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</si>
  <si>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</si>
  <si>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</si>
  <si>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</si>
  <si>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</si>
  <si>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</si>
  <si>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</si>
  <si>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</si>
  <si>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</si>
  <si>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</si>
  <si>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</si>
  <si>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</si>
  <si>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</si>
  <si>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</si>
  <si>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</si>
  <si>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</si>
  <si>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</si>
  <si>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</si>
  <si>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</si>
  <si>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</si>
  <si>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</si>
  <si>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</si>
  <si>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</si>
  <si>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</si>
  <si>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</si>
  <si>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</si>
  <si>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</si>
  <si>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</si>
  <si>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</si>
  <si>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</si>
  <si>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</si>
  <si>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</si>
  <si>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</si>
  <si>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</si>
  <si>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</si>
  <si>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</si>
  <si>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</si>
  <si>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</si>
  <si>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</si>
  <si>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</si>
  <si>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</si>
  <si>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</si>
  <si>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</si>
  <si>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</si>
  <si>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</si>
  <si>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</si>
  <si>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</si>
  <si>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</si>
  <si>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</si>
  <si>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</si>
  <si>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</si>
  <si>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</si>
  <si>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</si>
  <si>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</si>
  <si>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</si>
  <si>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</si>
  <si>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</si>
  <si>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</si>
  <si>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</si>
  <si>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</si>
  <si>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</si>
  <si>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</si>
  <si>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</si>
  <si>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</si>
  <si>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</si>
  <si>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</si>
  <si>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</si>
  <si>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</si>
  <si>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</si>
  <si>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</si>
  <si>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</si>
  <si>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</si>
  <si>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</si>
  <si>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</si>
  <si>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</si>
  <si>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</si>
  <si>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</si>
  <si>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</si>
  <si>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</si>
  <si>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</si>
  <si>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</si>
  <si>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</si>
  <si>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</si>
  <si>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</si>
  <si>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</si>
  <si>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</si>
  <si>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</si>
  <si>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</si>
  <si>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</si>
  <si>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</si>
  <si>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</si>
  <si>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</si>
  <si>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</si>
  <si>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</si>
  <si>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</si>
  <si>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</si>
  <si>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</si>
  <si>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</si>
  <si>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</si>
  <si>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</si>
  <si>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</si>
  <si>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</si>
  <si>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</si>
  <si>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</si>
  <si>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</si>
  <si>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</si>
  <si>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</si>
  <si>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</si>
  <si>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</si>
  <si>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</si>
  <si>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</si>
  <si>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</si>
  <si>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</si>
  <si>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</si>
  <si>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</si>
  <si>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</si>
  <si>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</si>
  <si>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</si>
  <si>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</si>
  <si>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</si>
  <si>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</si>
  <si>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</si>
  <si>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</si>
  <si>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</si>
  <si>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</si>
  <si>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</si>
  <si>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</si>
  <si>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</si>
  <si>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</si>
  <si>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</si>
  <si>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</si>
  <si>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</si>
  <si>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</si>
  <si>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</si>
  <si>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</si>
  <si>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</si>
  <si>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</si>
  <si>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</si>
  <si>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</si>
  <si>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</si>
  <si>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</si>
  <si>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</si>
  <si>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</si>
  <si>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</si>
  <si>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</si>
  <si>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</si>
  <si>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</si>
  <si>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</si>
  <si>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</si>
  <si>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</si>
  <si>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</si>
  <si>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</si>
  <si>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</si>
  <si>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</si>
  <si>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</si>
  <si>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</si>
  <si>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</si>
  <si>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</si>
  <si>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</si>
  <si>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</si>
  <si>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</si>
  <si>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</si>
  <si>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</si>
  <si>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</si>
  <si>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</si>
  <si>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</si>
  <si>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</si>
  <si>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</si>
  <si>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</si>
  <si>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</si>
  <si>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</si>
  <si>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</si>
  <si>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</si>
  <si>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</si>
  <si>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</si>
  <si>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</si>
  <si>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</si>
  <si>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</si>
  <si>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</si>
  <si>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</si>
  <si>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</si>
  <si>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</si>
  <si>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</si>
  <si>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</si>
  <si>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</si>
  <si>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</si>
  <si>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</si>
  <si>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</si>
  <si>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</si>
  <si>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</si>
  <si>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</si>
  <si>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</si>
  <si>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</si>
  <si>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</si>
  <si>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</si>
  <si>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</si>
  <si>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</si>
  <si>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</si>
  <si>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</si>
  <si>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</si>
  <si>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</si>
  <si>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</si>
  <si>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</si>
  <si>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</si>
  <si>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</si>
  <si>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</si>
  <si>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</si>
  <si>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</si>
  <si>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</si>
  <si>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</si>
  <si>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</si>
  <si>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</si>
  <si>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</si>
  <si>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</si>
  <si>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</si>
  <si>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</si>
  <si>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</si>
  <si>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</si>
  <si>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</si>
  <si>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</si>
  <si>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</si>
  <si>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</si>
  <si>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</si>
  <si>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</si>
  <si>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</si>
  <si>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</si>
  <si>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</si>
  <si>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</si>
  <si>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</si>
  <si>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</si>
  <si>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</si>
  <si>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</si>
  <si>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</si>
  <si>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</si>
  <si>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</si>
  <si>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</si>
  <si>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</si>
  <si>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</si>
  <si>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</si>
  <si>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</si>
  <si>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</si>
  <si>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</si>
  <si>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</si>
  <si>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</si>
  <si>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</si>
  <si>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</si>
  <si>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</si>
  <si>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</si>
  <si>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</si>
  <si>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</si>
  <si>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</si>
  <si>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</si>
  <si>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</si>
  <si>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</si>
  <si>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</si>
  <si>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</si>
  <si>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</si>
  <si>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</si>
  <si>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</si>
  <si>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</si>
  <si>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</si>
  <si>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</si>
  <si>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</si>
  <si>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</si>
  <si>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</si>
  <si>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</si>
  <si>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</si>
  <si>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</si>
  <si>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</si>
  <si>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</si>
  <si>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</si>
  <si>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</si>
  <si>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</si>
  <si>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</si>
  <si>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</si>
  <si>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</si>
  <si>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</si>
  <si>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</si>
  <si>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</si>
  <si>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</si>
  <si>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</si>
  <si>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</si>
  <si>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</si>
  <si>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</si>
  <si>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</si>
  <si>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</si>
  <si>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</si>
  <si>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</si>
  <si>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</si>
  <si>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</si>
  <si>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</si>
  <si>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</si>
  <si>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</si>
  <si>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</si>
  <si>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</si>
  <si>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</si>
  <si>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</si>
  <si>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</si>
  <si>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</si>
  <si>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</si>
  <si>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</si>
  <si>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</si>
  <si>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</si>
  <si>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</si>
  <si>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</si>
  <si>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</si>
  <si>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</si>
  <si>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</si>
  <si>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</si>
  <si>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</si>
  <si>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</si>
  <si>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</si>
  <si>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</si>
  <si>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</si>
  <si>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</si>
  <si>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</si>
  <si>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</si>
  <si>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</si>
  <si>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</si>
  <si>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</si>
  <si>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</si>
  <si>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</si>
  <si>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</si>
  <si>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</si>
  <si>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</si>
  <si>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</si>
  <si>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</si>
  <si>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</si>
  <si>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</si>
  <si>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</si>
  <si>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</si>
  <si>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</si>
  <si>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</si>
  <si>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</si>
  <si>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</si>
  <si>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</si>
  <si>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</si>
  <si>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</si>
  <si>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</si>
  <si>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</si>
  <si>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</si>
  <si>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</si>
  <si>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</si>
  <si>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</si>
  <si>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</si>
  <si>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</si>
  <si>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</si>
  <si>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</si>
  <si>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</si>
  <si>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</si>
  <si>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</si>
  <si>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</si>
  <si>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</si>
  <si>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</si>
  <si>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</si>
  <si>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</si>
  <si>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</si>
  <si>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</si>
  <si>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</si>
  <si>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</si>
  <si>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</si>
  <si>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</si>
  <si>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</si>
  <si>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</si>
  <si>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</si>
  <si>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</si>
  <si>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</si>
  <si>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</si>
  <si>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</si>
  <si>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</si>
  <si>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</si>
  <si>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</si>
  <si>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</si>
  <si>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</si>
  <si>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</si>
  <si>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</si>
  <si>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</si>
  <si>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</si>
  <si>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</si>
  <si>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</si>
  <si>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</si>
  <si>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</si>
  <si>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</si>
  <si>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</si>
  <si>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</si>
  <si>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</si>
  <si>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</si>
  <si>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</si>
  <si>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</si>
  <si>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</si>
  <si>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</si>
  <si>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</si>
  <si>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</si>
  <si>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</si>
  <si>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</si>
  <si>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</si>
  <si>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</si>
  <si>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</si>
  <si>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</si>
  <si>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</si>
  <si>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</si>
  <si>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</si>
  <si>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</si>
  <si>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</si>
  <si>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</si>
  <si>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</si>
  <si>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</si>
  <si>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</si>
  <si>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</si>
  <si>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</si>
  <si>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</si>
  <si>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</si>
  <si>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</si>
  <si>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</si>
  <si>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</si>
  <si>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</si>
  <si>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</si>
  <si>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</si>
  <si>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</si>
  <si>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</si>
  <si>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</si>
  <si>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</si>
  <si>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</si>
  <si>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</si>
  <si>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</si>
  <si>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</si>
  <si>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</si>
  <si>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</si>
  <si>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</si>
  <si>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</si>
  <si>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</si>
  <si>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</si>
  <si>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</si>
  <si>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</si>
  <si>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</si>
  <si>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</si>
  <si>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</si>
  <si>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</si>
  <si>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</si>
  <si>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</si>
  <si>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</si>
  <si>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</si>
  <si>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</si>
  <si>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</si>
  <si>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</si>
  <si>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</si>
  <si>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</si>
  <si>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</si>
  <si>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</si>
  <si>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</si>
  <si>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</si>
  <si>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</si>
  <si>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</si>
  <si>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</si>
  <si>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</si>
  <si>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</si>
  <si>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</si>
  <si>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</si>
  <si>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</si>
  <si>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</si>
  <si>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</si>
  <si>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</si>
  <si>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</si>
  <si>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</si>
  <si>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</si>
  <si>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</si>
  <si>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</si>
  <si>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</si>
  <si>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</si>
  <si>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</si>
  <si>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</si>
  <si>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</si>
  <si>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</si>
  <si>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</si>
  <si>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</si>
  <si>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</si>
  <si>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</si>
  <si>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</si>
  <si>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</si>
  <si>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</si>
  <si>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</si>
  <si>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</si>
  <si>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</si>
  <si>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</si>
  <si>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</si>
  <si>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</si>
  <si>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</si>
  <si>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</si>
  <si>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</si>
  <si>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</si>
  <si>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</si>
  <si>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</si>
  <si>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</si>
  <si>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</si>
  <si>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</si>
  <si>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</si>
  <si>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</si>
  <si>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</si>
  <si>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</si>
  <si>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</si>
  <si>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</si>
  <si>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</si>
  <si>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</si>
  <si>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</si>
  <si>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</si>
  <si>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</si>
  <si>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</si>
  <si>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</si>
  <si>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</si>
  <si>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</si>
  <si>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</si>
  <si>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</si>
  <si>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</si>
  <si>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</si>
  <si>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</si>
  <si>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</si>
  <si>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</si>
  <si>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</si>
  <si>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</si>
  <si>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</si>
  <si>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</si>
  <si>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</si>
  <si>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</si>
  <si>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</si>
  <si>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</si>
  <si>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</si>
  <si>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</si>
  <si>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</si>
  <si>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</si>
  <si>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</si>
  <si>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</si>
  <si>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</si>
  <si>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</si>
  <si>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</si>
  <si>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</si>
  <si>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</si>
  <si>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</si>
  <si>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</si>
  <si>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</si>
  <si>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</si>
  <si>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</si>
  <si>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</si>
  <si>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</si>
  <si>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</si>
  <si>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</si>
  <si>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</si>
  <si>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</si>
  <si>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</si>
  <si>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</si>
  <si>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</si>
  <si>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</si>
  <si>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</si>
  <si>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</si>
  <si>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</si>
  <si>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</si>
  <si>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</si>
  <si>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</si>
  <si>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</si>
  <si>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</si>
  <si>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</si>
  <si>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</si>
  <si>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</si>
  <si>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</si>
  <si>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</si>
  <si>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</si>
  <si>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</si>
  <si>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</si>
  <si>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</si>
  <si>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</si>
  <si>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</si>
  <si>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</si>
  <si>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</si>
  <si>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</si>
  <si>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</si>
  <si>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</si>
  <si>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</si>
  <si>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</si>
  <si>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</si>
  <si>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</si>
  <si>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</si>
  <si>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</si>
  <si>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</si>
  <si>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</si>
  <si>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</si>
  <si>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</si>
  <si>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</si>
  <si>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</si>
  <si>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</si>
  <si>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</si>
  <si>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</si>
  <si>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</si>
  <si>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</si>
  <si>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</si>
  <si>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</si>
  <si>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</si>
  <si>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</si>
  <si>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</si>
  <si>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</si>
  <si>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</si>
  <si>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</si>
  <si>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</si>
  <si>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</si>
  <si>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</si>
  <si>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</si>
  <si>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</si>
  <si>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</si>
  <si>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</si>
  <si>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</si>
  <si>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</si>
  <si>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</si>
  <si>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</si>
  <si>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</si>
  <si>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</si>
  <si>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</si>
  <si>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</si>
  <si>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</si>
  <si>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</si>
  <si>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</si>
  <si>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</si>
  <si>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</si>
  <si>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</si>
  <si>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</si>
  <si>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</si>
  <si>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</si>
  <si>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</si>
  <si>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</si>
  <si>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</si>
  <si>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</si>
  <si>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</si>
  <si>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</si>
  <si>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</si>
  <si>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</si>
  <si>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</si>
  <si>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</si>
  <si>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</si>
  <si>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</si>
  <si>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</si>
  <si>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</si>
  <si>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</si>
  <si>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</si>
  <si>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</si>
  <si>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</si>
  <si>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</si>
  <si>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</si>
  <si>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</si>
  <si>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</si>
  <si>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</si>
  <si>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</si>
  <si>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</si>
  <si>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</si>
  <si>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</si>
  <si>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</si>
  <si>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</si>
  <si>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</si>
  <si>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</si>
  <si>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</si>
  <si>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</si>
  <si>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</si>
  <si>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</si>
  <si>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</si>
  <si>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</si>
  <si>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</si>
  <si>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</si>
  <si>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</si>
  <si>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</si>
  <si>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</si>
  <si>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</si>
  <si>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</si>
  <si>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</si>
  <si>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</si>
  <si>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</si>
  <si>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</si>
  <si>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</si>
  <si>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</si>
  <si>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</si>
  <si>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</si>
  <si>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</si>
  <si>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</si>
  <si>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</si>
  <si>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</si>
  <si>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</si>
  <si>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</si>
  <si>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</si>
  <si>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</si>
  <si>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</si>
  <si>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</si>
  <si>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</si>
  <si>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</si>
  <si>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</si>
  <si>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</si>
  <si>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</si>
  <si>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</si>
  <si>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</si>
  <si>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</si>
  <si>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</si>
  <si>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</si>
  <si>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</si>
  <si>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</si>
  <si>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</si>
  <si>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</si>
  <si>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</si>
  <si>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</si>
  <si>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</si>
  <si>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</si>
  <si>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</si>
  <si>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</si>
  <si>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</si>
  <si>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</si>
  <si>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</si>
  <si>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</si>
  <si>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</si>
  <si>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</si>
  <si>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</si>
  <si>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</si>
  <si>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</si>
  <si>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</si>
  <si>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</si>
  <si>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</si>
  <si>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</si>
  <si>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</si>
  <si>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</si>
  <si>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</si>
  <si>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</si>
  <si>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</si>
  <si>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</si>
  <si>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</si>
  <si>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</si>
  <si>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</si>
  <si>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</si>
  <si>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</si>
  <si>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</si>
  <si>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</si>
  <si>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</si>
  <si>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</si>
  <si>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</si>
  <si>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</si>
  <si>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</si>
  <si>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</si>
  <si>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</si>
  <si>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</si>
  <si>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</si>
  <si>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</si>
  <si>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</si>
  <si>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</si>
  <si>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</si>
  <si>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</si>
  <si>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</si>
  <si>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</si>
  <si>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</si>
  <si>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</si>
  <si>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</si>
  <si>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</si>
  <si>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</si>
  <si>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</si>
  <si>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</si>
  <si>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</si>
  <si>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</si>
  <si>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</si>
  <si>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</si>
  <si>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</si>
  <si>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</si>
  <si>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</si>
  <si>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</si>
  <si>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</si>
  <si>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</si>
  <si>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</si>
  <si>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</si>
  <si>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</si>
  <si>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</si>
  <si>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</si>
  <si>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</si>
  <si>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</si>
  <si>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</si>
  <si>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</si>
  <si>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</si>
  <si>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</si>
  <si>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</si>
  <si>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</si>
  <si>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</si>
  <si>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</si>
  <si>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</si>
  <si>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</si>
  <si>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</si>
  <si>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</si>
  <si>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</si>
  <si>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</si>
  <si>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</si>
  <si>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</si>
  <si>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</si>
  <si>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</si>
  <si>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</si>
  <si>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</si>
  <si>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</si>
  <si>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</si>
  <si>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</si>
  <si>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</si>
  <si>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</si>
  <si>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</si>
  <si>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</si>
  <si>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</si>
  <si>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</si>
  <si>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</si>
  <si>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</si>
  <si>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</si>
  <si>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</si>
  <si>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</si>
  <si>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</si>
  <si>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</si>
  <si>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</si>
  <si>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</si>
  <si>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</si>
  <si>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</si>
  <si>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</si>
  <si>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</si>
  <si>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</si>
  <si>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</si>
  <si>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</si>
  <si>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</si>
  <si>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</si>
  <si>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</si>
  <si>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</si>
  <si>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</si>
  <si>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</si>
  <si>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</si>
  <si>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</si>
  <si>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</si>
  <si>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</si>
  <si>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</si>
  <si>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</si>
  <si>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</si>
  <si>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</si>
  <si>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</si>
  <si>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</si>
  <si>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</si>
  <si>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</si>
  <si>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</si>
  <si>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</si>
  <si>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</si>
  <si>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</si>
  <si>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</si>
  <si>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</si>
  <si>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</si>
  <si>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</si>
  <si>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</si>
  <si>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</si>
  <si>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</si>
  <si>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</si>
  <si>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</si>
  <si>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</si>
  <si>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</si>
  <si>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</si>
  <si>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</si>
  <si>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</si>
  <si>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</si>
  <si>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</si>
  <si>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</si>
  <si>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</si>
  <si>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</si>
  <si>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</si>
  <si>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</si>
  <si>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</si>
  <si>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</si>
  <si>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</si>
  <si>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</si>
  <si>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</si>
  <si>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</si>
  <si>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</si>
  <si>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</si>
  <si>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</si>
  <si>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</si>
  <si>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</si>
  <si>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</si>
  <si>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</si>
  <si>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</si>
  <si>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</si>
  <si>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</si>
  <si>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</si>
  <si>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</si>
  <si>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</si>
  <si>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</si>
  <si>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</si>
  <si>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</si>
  <si>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</si>
  <si>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</si>
  <si>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</si>
  <si>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</si>
  <si>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</si>
  <si>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</si>
  <si>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</si>
  <si>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</si>
  <si>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</si>
  <si>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</si>
  <si>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</si>
  <si>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</si>
  <si>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</si>
  <si>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</si>
  <si>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</si>
  <si>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</si>
  <si>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</si>
  <si>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</si>
  <si>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</si>
  <si>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</si>
  <si>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</si>
  <si>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</si>
  <si>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</si>
  <si>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</si>
  <si>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</si>
  <si>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</si>
  <si>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</si>
  <si>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</si>
  <si>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</si>
  <si>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</si>
  <si>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</si>
  <si>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</si>
  <si>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</si>
  <si>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</si>
  <si>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</si>
  <si>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</si>
  <si>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</si>
  <si>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</si>
  <si>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</si>
  <si>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</si>
  <si>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</si>
  <si>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</si>
  <si>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</si>
  <si>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</si>
  <si>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</si>
  <si>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</si>
  <si>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</si>
  <si>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</si>
  <si>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</si>
  <si>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</si>
  <si>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</si>
  <si>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</si>
  <si>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</si>
  <si>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</si>
  <si>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</si>
  <si>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</si>
  <si>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</si>
  <si>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</si>
  <si>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</si>
  <si>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</si>
  <si>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</si>
  <si>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</si>
  <si>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</si>
  <si>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</si>
  <si>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</si>
  <si>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</si>
  <si>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</si>
  <si>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</si>
  <si>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</si>
  <si>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</si>
  <si>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</si>
  <si>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</si>
  <si>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</si>
  <si>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</si>
  <si>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</si>
  <si>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</si>
  <si>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</si>
  <si>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</si>
  <si>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</si>
  <si>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</si>
  <si>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</si>
  <si>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</si>
  <si>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</si>
  <si>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</si>
  <si>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</si>
  <si>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</si>
  <si>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</si>
  <si>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</si>
  <si>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</si>
  <si>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</si>
  <si>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</si>
  <si>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</si>
  <si>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</si>
  <si>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</si>
  <si>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</si>
  <si>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</si>
  <si>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</si>
  <si>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</si>
  <si>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</si>
  <si>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</si>
  <si>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</si>
  <si>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</si>
  <si>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</si>
  <si>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</si>
  <si>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</si>
  <si>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</si>
  <si>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</si>
  <si>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</si>
  <si>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</si>
  <si>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</si>
  <si>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</si>
  <si>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</si>
  <si>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</si>
  <si>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</si>
  <si>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</si>
  <si>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</si>
  <si>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</si>
  <si>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</si>
  <si>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</si>
  <si>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</si>
  <si>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</si>
  <si>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</si>
  <si>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</si>
  <si>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</si>
  <si>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</si>
  <si>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</si>
  <si>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</si>
  <si>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</si>
  <si>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</si>
  <si>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</si>
  <si>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</si>
  <si>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</si>
  <si>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</si>
  <si>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</si>
  <si>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</si>
  <si>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</si>
  <si>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</si>
  <si>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</si>
  <si>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</si>
  <si>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</si>
  <si>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</si>
  <si>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</si>
  <si>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</si>
  <si>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</si>
  <si>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</si>
  <si>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</si>
  <si>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</si>
  <si>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</si>
  <si>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</si>
  <si>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</si>
  <si>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</si>
  <si>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</si>
  <si>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</si>
  <si>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</si>
  <si>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</si>
  <si>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</si>
  <si>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</si>
  <si>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</si>
  <si>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</si>
  <si>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</si>
  <si>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</si>
  <si>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</si>
  <si>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</si>
  <si>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</si>
  <si>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</si>
  <si>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</si>
  <si>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</si>
  <si>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</si>
  <si>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</si>
  <si>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</si>
  <si>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</si>
  <si>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</si>
  <si>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</si>
  <si>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</si>
  <si>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</si>
  <si>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</si>
  <si>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</si>
  <si>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</si>
  <si>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</si>
  <si>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</si>
  <si>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</si>
  <si>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</si>
  <si>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</si>
  <si>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</si>
  <si>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</si>
  <si>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</si>
  <si>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</si>
  <si>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</si>
  <si>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</si>
  <si>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</si>
  <si>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</si>
  <si>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</si>
  <si>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</si>
  <si>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</si>
  <si>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</si>
  <si>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</si>
  <si>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</si>
  <si>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</si>
  <si>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</si>
  <si>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</si>
  <si>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</si>
  <si>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</si>
  <si>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</si>
  <si>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</si>
  <si>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</si>
  <si>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</si>
  <si>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</si>
  <si>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</si>
  <si>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</si>
  <si>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</si>
  <si>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</si>
  <si>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</si>
  <si>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</si>
  <si>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</si>
  <si>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</si>
  <si>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</si>
  <si>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</si>
  <si>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</si>
  <si>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</si>
  <si>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</si>
  <si>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</si>
  <si>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</si>
  <si>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</si>
  <si>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</si>
  <si>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</si>
  <si>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</si>
  <si>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</si>
  <si>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</si>
  <si>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</si>
  <si>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</si>
  <si>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</si>
  <si>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</si>
  <si>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</si>
  <si>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</si>
  <si>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</si>
  <si>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</si>
  <si>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</si>
  <si>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</si>
  <si>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</si>
  <si>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</si>
  <si>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</si>
  <si>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</si>
  <si>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</si>
  <si>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</si>
  <si>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</si>
  <si>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</si>
  <si>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</si>
  <si>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</si>
  <si>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</si>
  <si>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</si>
  <si>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</si>
  <si>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</si>
  <si>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</si>
  <si>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</si>
  <si>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</si>
  <si>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</si>
  <si>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</si>
  <si>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</si>
  <si>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</si>
  <si>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</si>
  <si>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</si>
  <si>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</si>
  <si>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</si>
  <si>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</si>
  <si>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</si>
  <si>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</si>
  <si>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</si>
  <si>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</si>
  <si>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</si>
  <si>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</si>
  <si>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</si>
  <si>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</si>
  <si>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</si>
  <si>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</si>
  <si>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</si>
  <si>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</si>
  <si>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</si>
  <si>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</si>
  <si>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</si>
  <si>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</si>
  <si>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</si>
  <si>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</si>
  <si>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</si>
  <si>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</si>
  <si>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</si>
  <si>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</si>
  <si>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</si>
  <si>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</si>
  <si>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</si>
  <si>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</si>
  <si>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</si>
  <si>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</si>
  <si>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</si>
  <si>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</si>
  <si>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</si>
  <si>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</si>
  <si>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</si>
  <si>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</si>
  <si>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</si>
  <si>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</si>
  <si>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</si>
  <si>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</si>
  <si>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</si>
  <si>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</si>
  <si>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</si>
  <si>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</si>
  <si>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</si>
  <si>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</si>
  <si>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</si>
  <si>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</si>
  <si>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</si>
  <si>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</si>
  <si>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</si>
  <si>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</si>
  <si>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</si>
  <si>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</si>
  <si>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</si>
  <si>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</si>
  <si>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</si>
  <si>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</si>
  <si>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</si>
  <si>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</si>
  <si>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</si>
  <si>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</si>
  <si>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</si>
  <si>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</si>
  <si>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</si>
  <si>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</si>
  <si>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</si>
  <si>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</si>
  <si>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</si>
  <si>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</si>
  <si>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</si>
  <si>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</si>
  <si>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</si>
  <si>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</si>
  <si>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</si>
  <si>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</si>
  <si>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</si>
  <si>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</si>
  <si>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</si>
  <si>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</si>
  <si>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</si>
  <si>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</si>
  <si>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</si>
  <si>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</si>
  <si>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</si>
  <si>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</si>
  <si>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</si>
  <si>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</si>
  <si>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</si>
  <si>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</si>
  <si>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</si>
  <si>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</si>
  <si>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</si>
  <si>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</si>
  <si>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</si>
  <si>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</si>
  <si>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</si>
  <si>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</si>
  <si>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</si>
  <si>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</si>
  <si>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</si>
  <si>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</si>
  <si>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</si>
  <si>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</si>
  <si>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</si>
  <si>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</si>
  <si>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</si>
  <si>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</si>
  <si>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</si>
  <si>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</si>
  <si>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</si>
  <si>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</si>
  <si>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</si>
  <si>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</si>
  <si>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</si>
  <si>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</si>
  <si>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</si>
  <si>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</si>
  <si>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</si>
  <si>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</si>
  <si>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</si>
  <si>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</si>
  <si>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</si>
  <si>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</si>
  <si>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</si>
  <si>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</si>
  <si>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</si>
  <si>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</si>
  <si>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</si>
  <si>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</si>
  <si>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</si>
  <si>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</si>
  <si>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</si>
  <si>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</si>
  <si>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</si>
  <si>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</si>
  <si>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</si>
  <si>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</si>
  <si>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</si>
  <si>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</si>
  <si>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</si>
  <si>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</si>
  <si>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</si>
  <si>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</si>
  <si>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</si>
  <si>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</si>
  <si>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</si>
  <si>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</si>
  <si>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</si>
  <si>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</si>
  <si>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</si>
  <si>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</si>
  <si>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</si>
  <si>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</si>
  <si>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</si>
  <si>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</si>
  <si>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</si>
  <si>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</si>
  <si>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</si>
  <si>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</si>
  <si>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</si>
  <si>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</si>
  <si>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</si>
  <si>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</si>
  <si>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</si>
  <si>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</si>
  <si>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</si>
  <si>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</si>
  <si>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</si>
  <si>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</si>
  <si>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</si>
  <si>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</si>
  <si>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</si>
  <si>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</si>
  <si>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</si>
  <si>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</si>
  <si>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</si>
  <si>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</si>
  <si>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</si>
  <si>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</si>
  <si>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</si>
  <si>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</si>
  <si>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</si>
  <si>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</si>
  <si>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</si>
  <si>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</si>
  <si>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</si>
  <si>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</si>
  <si>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</si>
  <si>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</si>
  <si>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</si>
  <si>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</si>
  <si>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</si>
  <si>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</si>
  <si>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</si>
  <si>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</si>
  <si>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</si>
  <si>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</si>
  <si>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</si>
  <si>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</si>
  <si>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</si>
  <si>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</si>
  <si>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</si>
  <si>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</si>
  <si>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</si>
  <si>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</si>
  <si>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</si>
  <si>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</si>
  <si>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</si>
  <si>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</si>
  <si>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</si>
  <si>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</si>
  <si>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</si>
  <si>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</si>
  <si>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</si>
  <si>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</si>
  <si>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</si>
  <si>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</si>
  <si>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</si>
  <si>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</si>
  <si>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</si>
  <si>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</si>
  <si>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</si>
  <si>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</si>
  <si>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</si>
  <si>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</si>
  <si>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</si>
  <si>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</si>
  <si>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</si>
  <si>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</si>
  <si>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</si>
  <si>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</si>
  <si>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</si>
  <si>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</si>
  <si>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</si>
  <si>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</si>
  <si>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</si>
  <si>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</si>
  <si>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</si>
  <si>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</si>
  <si>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</si>
  <si>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</si>
  <si>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</si>
  <si>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</si>
  <si>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</si>
  <si>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</si>
  <si>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</si>
  <si>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</si>
  <si>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</si>
  <si>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</si>
  <si>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</si>
  <si>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</si>
  <si>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</si>
  <si>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</si>
  <si>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</si>
  <si>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</si>
  <si>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</si>
  <si>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</si>
  <si>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</si>
  <si>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</si>
  <si>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</si>
  <si>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</si>
  <si>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</si>
  <si>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</si>
  <si>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</si>
  <si>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</si>
  <si>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</si>
  <si>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</si>
  <si>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</si>
  <si>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</si>
  <si>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</si>
  <si>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</si>
  <si>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</si>
  <si>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</si>
  <si>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</si>
  <si>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</si>
  <si>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</si>
  <si>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</si>
  <si>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</si>
  <si>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</si>
  <si>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</si>
  <si>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</si>
  <si>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</si>
  <si>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</si>
  <si>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</si>
  <si>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</si>
  <si>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</si>
  <si>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</si>
  <si>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</si>
  <si>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</si>
  <si>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</si>
  <si>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</si>
  <si>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</si>
  <si>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</si>
  <si>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</si>
  <si>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</si>
  <si>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</si>
  <si>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</si>
  <si>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</si>
  <si>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</si>
  <si>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</si>
  <si>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</si>
  <si>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</si>
  <si>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</si>
  <si>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</si>
  <si>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</si>
  <si>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</si>
  <si>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</si>
  <si>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</si>
  <si>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</si>
  <si>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</si>
  <si>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</si>
  <si>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</si>
  <si>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</si>
  <si>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</si>
  <si>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</si>
  <si>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</si>
  <si>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</si>
  <si>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</si>
  <si>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</si>
  <si>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</si>
  <si>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</si>
  <si>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</si>
  <si>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</si>
  <si>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</si>
  <si>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</si>
  <si>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</si>
  <si>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</si>
  <si>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</si>
  <si>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</si>
  <si>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</si>
  <si>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</si>
  <si>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</si>
  <si>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</si>
  <si>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</si>
  <si>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</si>
  <si>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</si>
  <si>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</si>
  <si>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</si>
  <si>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</si>
  <si>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</si>
  <si>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</si>
  <si>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</si>
  <si>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</si>
  <si>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</si>
  <si>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</si>
  <si>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</si>
  <si>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</si>
  <si>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</si>
  <si>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</si>
  <si>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</si>
  <si>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</si>
  <si>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</si>
  <si>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</si>
  <si>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</si>
  <si>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</si>
  <si>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</si>
  <si>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</si>
  <si>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</si>
  <si>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</si>
  <si>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</si>
  <si>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</si>
  <si>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</si>
  <si>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</si>
  <si>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</si>
  <si>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</si>
  <si>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</si>
  <si>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</si>
  <si>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</si>
  <si>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</si>
  <si>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</si>
  <si>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</si>
  <si>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</si>
  <si>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</si>
  <si>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</si>
  <si>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</si>
  <si>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</si>
  <si>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</si>
  <si>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</si>
  <si>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</si>
  <si>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</si>
  <si>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</si>
  <si>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</si>
  <si>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</si>
  <si>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</si>
  <si>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</si>
  <si>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</si>
  <si>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</si>
  <si>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</si>
  <si>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</si>
  <si>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</si>
  <si>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</si>
  <si>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</si>
  <si>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</si>
  <si>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</si>
  <si>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</si>
  <si>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</si>
  <si>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</si>
  <si>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</si>
  <si>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</si>
  <si>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</si>
  <si>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</si>
  <si>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</si>
  <si>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</si>
  <si>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</si>
  <si>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</si>
  <si>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</si>
  <si>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</si>
  <si>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</si>
  <si>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</si>
  <si>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</si>
  <si>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</si>
  <si>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</si>
  <si>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</si>
  <si>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</si>
  <si>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</si>
  <si>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</si>
  <si>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</si>
  <si>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</si>
  <si>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</si>
  <si>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</si>
  <si>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</si>
  <si>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</si>
  <si>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</si>
  <si>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</si>
  <si>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</si>
  <si>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</si>
  <si>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</si>
  <si>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</si>
  <si>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</si>
  <si>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</si>
  <si>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</si>
  <si>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</si>
  <si>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</si>
  <si>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</si>
  <si>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</si>
  <si>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</si>
  <si>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</si>
  <si>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</si>
  <si>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</si>
  <si>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</si>
  <si>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</si>
  <si>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</si>
  <si>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</si>
  <si>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</si>
  <si>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</si>
  <si>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</si>
  <si>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</si>
  <si>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</si>
  <si>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</si>
  <si>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</si>
  <si>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</si>
  <si>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</si>
  <si>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</si>
  <si>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</si>
  <si>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</si>
  <si>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</si>
  <si>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</si>
  <si>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</si>
  <si>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</si>
  <si>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</si>
  <si>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</si>
  <si>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</si>
  <si>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</si>
  <si>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</si>
  <si>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</si>
  <si>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</si>
  <si>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</si>
  <si>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</si>
  <si>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</si>
  <si>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</si>
  <si>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</si>
  <si>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</si>
  <si>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</si>
  <si>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</si>
  <si>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</si>
  <si>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</si>
  <si>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</si>
  <si>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</si>
  <si>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</si>
  <si>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</si>
  <si>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</si>
  <si>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</si>
  <si>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</si>
  <si>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</si>
  <si>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</si>
  <si>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</si>
  <si>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</si>
  <si>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</si>
  <si>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</si>
  <si>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</si>
  <si>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</si>
  <si>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</si>
  <si>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</si>
  <si>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</si>
  <si>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</si>
  <si>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</si>
  <si>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</si>
  <si>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</si>
  <si>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</si>
  <si>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</si>
  <si>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</si>
  <si>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</si>
  <si>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</si>
  <si>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</si>
  <si>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</si>
  <si>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</si>
  <si>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</si>
  <si>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</si>
  <si>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</si>
  <si>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</si>
  <si>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</si>
  <si>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</si>
  <si>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</si>
  <si>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</si>
  <si>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</si>
  <si>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</si>
  <si>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</si>
  <si>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</si>
  <si>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</si>
  <si>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</si>
  <si>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</si>
  <si>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</si>
  <si>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</si>
  <si>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</si>
  <si>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</si>
  <si>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</si>
  <si>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</si>
  <si>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</si>
  <si>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</si>
  <si>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</si>
  <si>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</si>
  <si>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</si>
  <si>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</si>
  <si>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</si>
  <si>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</si>
  <si>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</si>
  <si>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</si>
  <si>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</si>
  <si>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</si>
  <si>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</si>
  <si>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</si>
  <si>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</si>
  <si>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</si>
  <si>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</si>
  <si>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</si>
  <si>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</si>
  <si>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</si>
  <si>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</si>
  <si>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</si>
  <si>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</si>
  <si>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</si>
  <si>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</si>
  <si>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</si>
  <si>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</si>
  <si>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</si>
  <si>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</si>
  <si>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</si>
  <si>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</si>
  <si>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</si>
  <si>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</si>
  <si>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</si>
  <si>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</si>
  <si>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</si>
  <si>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</si>
  <si>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</si>
  <si>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</si>
  <si>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</si>
  <si>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</si>
  <si>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</si>
  <si>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</si>
  <si>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</si>
  <si>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</si>
  <si>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</si>
  <si>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</si>
  <si>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</si>
  <si>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</si>
  <si>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</si>
  <si>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</si>
  <si>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</si>
  <si>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</si>
  <si>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</si>
  <si>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</si>
  <si>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</si>
  <si>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</si>
  <si>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</si>
  <si>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</si>
  <si>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</si>
  <si>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</si>
  <si>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</si>
  <si>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</si>
  <si>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</si>
  <si>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</si>
  <si>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</si>
  <si>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</si>
  <si>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</si>
  <si>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</si>
  <si>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</si>
  <si>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</si>
  <si>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</si>
  <si>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</si>
  <si>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</si>
  <si>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</si>
  <si>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</si>
  <si>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</si>
  <si>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</si>
  <si>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</si>
  <si>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</si>
  <si>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</si>
  <si>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</si>
  <si>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</si>
  <si>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</si>
  <si>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</si>
  <si>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</si>
  <si>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</si>
  <si>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</si>
  <si>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</si>
  <si>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</si>
  <si>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</si>
  <si>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</si>
  <si>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</si>
  <si>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</si>
  <si>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</si>
  <si>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</si>
  <si>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</si>
  <si>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</si>
  <si>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</si>
  <si>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</si>
  <si>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</si>
  <si>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</si>
  <si>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</si>
  <si>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</si>
  <si>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</si>
  <si>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</si>
  <si>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</si>
  <si>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</si>
  <si>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</si>
  <si>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</si>
  <si>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</si>
  <si>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</si>
  <si>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</si>
  <si>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</si>
  <si>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</si>
  <si>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</si>
  <si>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</si>
  <si>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</si>
  <si>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</si>
  <si>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</si>
  <si>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</si>
  <si>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</si>
  <si>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</si>
  <si>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</si>
  <si>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</si>
  <si>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</si>
  <si>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</si>
  <si>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</si>
  <si>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</si>
  <si>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</si>
  <si>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</si>
  <si>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</si>
  <si>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</si>
  <si>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</si>
  <si>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</si>
  <si>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</si>
  <si>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</si>
  <si>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</si>
  <si>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</si>
  <si>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</si>
  <si>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</si>
  <si>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</si>
  <si>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</si>
  <si>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</si>
  <si>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</si>
  <si>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</si>
  <si>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</si>
  <si>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</si>
  <si>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</si>
  <si>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</si>
  <si>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</si>
  <si>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</si>
  <si>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</si>
  <si>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</si>
  <si>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</si>
  <si>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</si>
  <si>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</si>
  <si>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</si>
  <si>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</si>
  <si>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</si>
  <si>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</si>
  <si>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</si>
  <si>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</si>
  <si>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</si>
  <si>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</si>
  <si>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</si>
  <si>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</si>
  <si>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</si>
  <si>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</si>
  <si>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</si>
  <si>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</si>
  <si>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</si>
  <si>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</si>
  <si>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</si>
  <si>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</si>
  <si>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</si>
  <si>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</si>
  <si>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</si>
  <si>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</si>
  <si>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</si>
  <si>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</si>
  <si>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</si>
  <si>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</si>
  <si>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</si>
  <si>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</si>
  <si>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</si>
  <si>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</si>
  <si>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</si>
  <si>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</si>
  <si>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</si>
  <si>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</si>
  <si>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</si>
  <si>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</si>
  <si>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</si>
  <si>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</si>
  <si>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</si>
  <si>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</si>
  <si>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</si>
  <si>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</si>
  <si>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</si>
  <si>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</si>
  <si>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</si>
  <si>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</si>
  <si>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</si>
  <si>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</si>
  <si>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</si>
  <si>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</si>
  <si>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</si>
  <si>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</si>
  <si>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</si>
  <si>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</si>
  <si>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</si>
  <si>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</si>
  <si>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</si>
  <si>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</si>
  <si>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</si>
  <si>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</si>
  <si>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</si>
  <si>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</si>
  <si>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</si>
  <si>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</si>
  <si>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</si>
  <si>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</si>
  <si>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</si>
  <si>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</si>
  <si>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</si>
  <si>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</si>
  <si>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</si>
  <si>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</si>
  <si>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</si>
  <si>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</si>
  <si>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</si>
  <si>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</si>
  <si>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</si>
  <si>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</si>
  <si>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</si>
  <si>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</si>
  <si>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</si>
  <si>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</si>
  <si>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</si>
  <si>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</si>
  <si>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</si>
  <si>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</si>
  <si>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</si>
  <si>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</si>
  <si>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</si>
  <si>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</si>
  <si>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</si>
  <si>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</si>
  <si>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</si>
  <si>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</si>
  <si>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</si>
  <si>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</si>
  <si>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</si>
  <si>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</si>
  <si>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</si>
  <si>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</si>
  <si>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</si>
  <si>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</si>
  <si>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</si>
  <si>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</si>
  <si>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</si>
  <si>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</si>
  <si>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</si>
  <si>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</si>
  <si>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</si>
  <si>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</si>
  <si>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</si>
  <si>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</si>
  <si>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</si>
  <si>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</si>
  <si>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</si>
  <si>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</si>
  <si>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</si>
  <si>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</si>
  <si>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</si>
  <si>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</si>
  <si>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</si>
  <si>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</si>
  <si>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</si>
  <si>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</si>
  <si>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</si>
  <si>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</si>
  <si>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</si>
  <si>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</si>
  <si>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</si>
  <si>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</si>
  <si>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</si>
  <si>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</si>
  <si>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</si>
  <si>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</si>
  <si>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</si>
  <si>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</si>
  <si>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</si>
  <si>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</si>
  <si>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</si>
  <si>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</si>
  <si>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</si>
  <si>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</si>
  <si>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</si>
  <si>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</si>
  <si>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</si>
  <si>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</si>
  <si>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</si>
  <si>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</si>
  <si>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</si>
  <si>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</si>
  <si>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</si>
  <si>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</si>
  <si>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</si>
  <si>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</si>
  <si>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</si>
  <si>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</si>
  <si>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</si>
  <si>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</si>
  <si>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</si>
  <si>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</si>
  <si>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</si>
  <si>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</si>
  <si>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</si>
  <si>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</si>
  <si>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</si>
  <si>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</si>
  <si>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</si>
  <si>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</si>
  <si>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</si>
  <si>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</si>
  <si>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</si>
  <si>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</si>
  <si>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</si>
  <si>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</si>
  <si>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</si>
  <si>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</si>
  <si>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</si>
  <si>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</si>
  <si>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</si>
  <si>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</si>
  <si>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</si>
  <si>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</si>
  <si>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</si>
  <si>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</si>
  <si>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</si>
  <si>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</si>
  <si>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</si>
  <si>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</si>
  <si>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</si>
  <si>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</si>
  <si>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</si>
  <si>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</si>
  <si>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</si>
  <si>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</si>
  <si>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</si>
  <si>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</si>
  <si>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</si>
  <si>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</si>
  <si>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</si>
  <si>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</si>
  <si>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</si>
  <si>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</si>
  <si>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</si>
  <si>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</si>
  <si>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</si>
  <si>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</si>
  <si>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</si>
  <si>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</si>
  <si>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</si>
  <si>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</si>
  <si>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</si>
  <si>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</si>
  <si>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</si>
  <si>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</si>
  <si>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</si>
  <si>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</si>
  <si>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</si>
  <si>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</si>
  <si>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</si>
  <si>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</si>
  <si>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</si>
  <si>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</si>
  <si>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</si>
  <si>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</si>
  <si>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</si>
  <si>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</si>
  <si>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</si>
  <si>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</si>
  <si>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</si>
  <si>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</si>
  <si>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</si>
  <si>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</si>
  <si>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</si>
  <si>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</si>
  <si>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</si>
  <si>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</si>
  <si>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</si>
  <si>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</si>
  <si>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</si>
  <si>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</si>
  <si>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</si>
  <si>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</si>
  <si>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</si>
  <si>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</si>
  <si>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</si>
  <si>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</si>
  <si>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</si>
  <si>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</si>
  <si>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</si>
  <si>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</si>
  <si>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</si>
  <si>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</si>
  <si>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</si>
  <si>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</si>
  <si>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</si>
  <si>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</si>
  <si>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</si>
  <si>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</si>
  <si>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</si>
  <si>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</si>
  <si>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</si>
  <si>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</si>
  <si>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</si>
  <si>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</si>
  <si>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</si>
  <si>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</si>
  <si>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</si>
  <si>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</si>
  <si>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</si>
  <si>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</si>
  <si>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</si>
  <si>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</si>
  <si>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</si>
  <si>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</si>
  <si>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</si>
  <si>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</si>
  <si>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</si>
  <si>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</si>
  <si>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</si>
  <si>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</si>
  <si>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</si>
  <si>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</si>
  <si>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</si>
  <si>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</si>
  <si>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</si>
  <si>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</si>
  <si>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</si>
  <si>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</si>
  <si>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</si>
  <si>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</si>
  <si>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</si>
  <si>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</si>
  <si>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</si>
  <si>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</si>
  <si>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</si>
  <si>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</si>
  <si>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</si>
  <si>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</si>
  <si>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</si>
  <si>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</si>
  <si>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</si>
  <si>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</si>
  <si>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</si>
  <si>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</si>
  <si>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</si>
  <si>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</si>
  <si>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</si>
  <si>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</si>
  <si>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</si>
  <si>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</si>
  <si>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</si>
  <si>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</si>
  <si>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</si>
  <si>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</si>
  <si>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</si>
  <si>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</si>
  <si>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</si>
  <si>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</si>
  <si>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</si>
  <si>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</si>
  <si>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</si>
  <si>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</si>
  <si>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</si>
  <si>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</si>
  <si>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</si>
  <si>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</si>
  <si>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</si>
  <si>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</si>
  <si>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</si>
  <si>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</si>
  <si>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</si>
  <si>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</si>
  <si>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</si>
  <si>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</si>
  <si>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</si>
  <si>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</si>
  <si>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</si>
  <si>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</si>
  <si>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</si>
  <si>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</si>
  <si>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</si>
  <si>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</si>
  <si>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</si>
  <si>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</si>
  <si>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</si>
  <si>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</si>
  <si>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</si>
  <si>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</si>
  <si>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</si>
  <si>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</si>
  <si>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</si>
  <si>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</si>
  <si>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</si>
  <si>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</si>
  <si>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</si>
  <si>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</si>
  <si>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</si>
  <si>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</si>
  <si>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</si>
  <si>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</si>
  <si>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</si>
  <si>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</si>
  <si>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</si>
  <si>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</si>
  <si>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</si>
  <si>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</si>
  <si>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</si>
  <si>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</si>
  <si>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</si>
  <si>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</si>
  <si>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</si>
  <si>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</si>
  <si>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</si>
  <si>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</si>
  <si>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</si>
  <si>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</si>
  <si>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</si>
  <si>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</si>
  <si>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</si>
  <si>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</si>
  <si>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</si>
  <si>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</si>
  <si>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</si>
  <si>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</si>
  <si>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</si>
  <si>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</si>
  <si>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</si>
  <si>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</si>
  <si>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</si>
  <si>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</si>
  <si>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</si>
  <si>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</si>
  <si>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</si>
  <si>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</si>
  <si>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</si>
  <si>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</si>
  <si>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</si>
  <si>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</si>
  <si>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</si>
  <si>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</si>
  <si>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</si>
  <si>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</si>
  <si>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</si>
  <si>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</si>
  <si>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</si>
  <si>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</si>
  <si>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</si>
  <si>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</si>
  <si>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</si>
  <si>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</si>
  <si>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</si>
  <si>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</si>
  <si>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</si>
  <si>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</si>
  <si>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</si>
  <si>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</si>
  <si>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</si>
  <si>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</si>
  <si>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</si>
  <si>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</si>
  <si>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</si>
  <si>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</si>
  <si>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</si>
  <si>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</si>
  <si>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</si>
  <si>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</si>
  <si>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</si>
  <si>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</si>
  <si>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</si>
  <si>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</si>
  <si>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</si>
  <si>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</si>
  <si>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</si>
  <si>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</si>
  <si>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</si>
  <si>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</si>
  <si>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</si>
  <si>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</si>
  <si>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</si>
  <si>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</si>
  <si>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</si>
  <si>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</si>
  <si>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</si>
  <si>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</si>
  <si>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</si>
  <si>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</si>
  <si>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</si>
  <si>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</si>
  <si>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</si>
  <si>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</si>
  <si>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</si>
  <si>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</si>
  <si>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</si>
  <si>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</si>
  <si>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</si>
  <si>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</si>
  <si>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</si>
  <si>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</si>
  <si>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</si>
  <si>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</si>
  <si>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</si>
  <si>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</si>
  <si>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</si>
  <si>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</si>
  <si>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</si>
  <si>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</si>
  <si>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</si>
  <si>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</si>
  <si>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</si>
  <si>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</si>
  <si>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</si>
  <si>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</si>
  <si>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</si>
  <si>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</si>
  <si>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</si>
  <si>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</si>
  <si>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</si>
  <si>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</si>
  <si>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</si>
  <si>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</si>
  <si>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</si>
  <si>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</si>
  <si>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</si>
  <si>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</si>
  <si>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</si>
  <si>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</si>
  <si>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</si>
  <si>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</si>
  <si>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</si>
  <si>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</si>
  <si>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</si>
  <si>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</si>
  <si>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</si>
  <si>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</si>
  <si>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</si>
  <si>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</si>
  <si>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</si>
  <si>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</si>
  <si>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</si>
  <si>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</si>
  <si>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</si>
  <si>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</si>
  <si>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</si>
  <si>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</si>
  <si>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</si>
  <si>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</si>
  <si>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</si>
  <si>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</si>
  <si>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</si>
  <si>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</si>
  <si>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</si>
  <si>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</si>
  <si>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</si>
  <si>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</si>
  <si>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</si>
  <si>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</si>
  <si>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</si>
  <si>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</si>
  <si>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</si>
  <si>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</si>
  <si>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</si>
  <si>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</si>
  <si>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</si>
  <si>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</si>
  <si>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</si>
  <si>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</si>
  <si>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</si>
  <si>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</si>
  <si>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</si>
  <si>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</si>
  <si>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</si>
  <si>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</si>
  <si>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</si>
  <si>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</si>
  <si>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</si>
  <si>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</si>
  <si>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</si>
  <si>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</si>
  <si>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</si>
  <si>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</si>
  <si>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</si>
  <si>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</si>
  <si>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</si>
  <si>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</si>
  <si>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</si>
  <si>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</si>
  <si>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</si>
  <si>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</si>
  <si>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</si>
  <si>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</si>
  <si>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</si>
  <si>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</si>
  <si>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</si>
  <si>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</si>
  <si>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</si>
  <si>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</si>
  <si>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</si>
  <si>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</si>
  <si>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</si>
  <si>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</si>
  <si>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</si>
  <si>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</si>
  <si>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</si>
  <si>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</si>
  <si>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</si>
  <si>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</si>
  <si>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</si>
  <si>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</si>
  <si>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</si>
  <si>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</si>
  <si>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</si>
  <si>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</si>
  <si>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</si>
  <si>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</si>
  <si>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</si>
  <si>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</si>
  <si>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</si>
  <si>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</si>
  <si>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</si>
  <si>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</si>
  <si>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</si>
  <si>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</si>
  <si>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</si>
  <si>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</si>
  <si>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</si>
  <si>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</si>
  <si>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</si>
  <si>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</si>
  <si>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</si>
  <si>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</si>
  <si>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</si>
  <si>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</si>
  <si>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</si>
  <si>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</si>
  <si>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</si>
  <si>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</si>
  <si>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</si>
  <si>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</si>
  <si>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</si>
  <si>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</si>
  <si>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</si>
  <si>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</si>
  <si>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</si>
  <si>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</si>
  <si>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</si>
  <si>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</si>
  <si>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</si>
  <si>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</si>
  <si>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</si>
  <si>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</si>
  <si>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</si>
  <si>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</si>
  <si>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</si>
  <si>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</si>
  <si>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</si>
  <si>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</si>
  <si>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</si>
  <si>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</si>
  <si>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</si>
  <si>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</si>
  <si>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</si>
  <si>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</si>
  <si>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</si>
  <si>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</si>
  <si>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</si>
  <si>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</si>
  <si>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</si>
  <si>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</si>
  <si>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</si>
  <si>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</si>
  <si>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</si>
  <si>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</si>
  <si>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</si>
  <si>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</si>
  <si>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</si>
  <si>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</si>
  <si>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</si>
  <si>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</si>
  <si>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</si>
  <si>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</si>
  <si>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</si>
  <si>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</si>
  <si>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</si>
  <si>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</si>
  <si>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</si>
  <si>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</si>
  <si>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</si>
  <si>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</si>
  <si>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</si>
  <si>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</si>
  <si>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</si>
  <si>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</si>
  <si>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Malaury NAUZE (Technicien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</si>
  <si>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</si>
  <si>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</si>
  <si>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</si>
  <si>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</si>
  <si>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05234015</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</si>
  <si>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</si>
  <si>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</si>
  <si>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</si>
  <si>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</si>
  <si>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</si>
  <si>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</si>
  <si>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</si>
  <si>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OZON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</si>
  <si>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</si>
  <si>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</si>
  <si>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</si>
  <si>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</si>
  <si>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</si>
  <si>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</si>
  <si>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</si>
  <si>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</si>
  <si>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</si>
  <si>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</si>
  <si>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</si>
  <si>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</si>
  <si>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</si>
  <si>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</si>
  <si>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</si>
  <si>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</si>
  <si>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</si>
  <si>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</si>
  <si>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</si>
  <si>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</si>
  <si>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</si>
  <si>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</si>
  <si>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</si>
  <si>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</si>
  <si>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</si>
  <si>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</si>
  <si>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</si>
  <si>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</si>
  <si>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</si>
  <si>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</si>
  <si>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</si>
  <si>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</si>
  <si>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</si>
  <si>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</si>
  <si>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</si>
  <si>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</si>
  <si>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</si>
  <si>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</si>
  <si>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</si>
  <si>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</si>
  <si>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</si>
  <si>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</si>
  <si>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</si>
  <si>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</si>
  <si>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</si>
  <si>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</si>
  <si>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</si>
  <si>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</si>
  <si>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</si>
  <si>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</si>
  <si>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</si>
  <si>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</si>
  <si>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</si>
  <si>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</si>
  <si>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</si>
  <si>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</si>
  <si>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</si>
  <si>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</si>
  <si>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</si>
  <si>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</si>
  <si>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</si>
  <si>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</si>
  <si>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</si>
  <si>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</si>
  <si>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</si>
  <si>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</si>
  <si>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</si>
  <si>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</si>
  <si>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</si>
  <si>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</si>
  <si>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</si>
  <si>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</si>
  <si>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</si>
  <si>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</si>
  <si>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</si>
  <si>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</si>
  <si>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</si>
  <si>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</si>
  <si>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</si>
  <si>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</si>
  <si>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</si>
  <si>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</si>
  <si>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</si>
  <si>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</si>
  <si>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</si>
  <si>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</si>
  <si>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</si>
  <si>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</si>
  <si>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</si>
  <si>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</si>
  <si>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</si>
  <si>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</si>
  <si>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</si>
  <si>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</si>
  <si>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</si>
  <si>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NEWCOD</t>
  </si>
  <si>
    <t xml:space="preserve">Ulvella</t>
  </si>
  <si>
    <t xml:space="preserve">Oxyrrhynchium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</si>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</sst>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476219</v>
      </c>
      <c r="G10" s="25"/>
      <c r="H10" s="25"/>
    </row>
    <row r="11" customFormat="false" ht="15" hidden="false" customHeight="false" outlineLevel="0" collapsed="false">
      <c r="A11" s="26" t="s">
        <v>5185</v>
      </c>
      <c r="B11" s="30" t="n">
        <v>44810</v>
      </c>
      <c r="D11" s="26" t="s">
        <v>5186</v>
      </c>
      <c r="E11" s="29" t="n">
        <v>6232728</v>
      </c>
      <c r="G11" s="25"/>
      <c r="H11" s="25"/>
    </row>
    <row r="12" customFormat="false" ht="15" hidden="false" customHeight="false" outlineLevel="0" collapsed="false">
      <c r="A12" s="26" t="s">
        <v>5187</v>
      </c>
      <c r="B12" s="29" t="s">
        <v>5188</v>
      </c>
      <c r="D12" s="26" t="s">
        <v>5189</v>
      </c>
      <c r="E12" s="29" t="n">
        <v>476152</v>
      </c>
      <c r="G12" s="25"/>
      <c r="H12" s="25"/>
    </row>
    <row r="13" customFormat="false" ht="17.25" hidden="false" customHeight="true" outlineLevel="0" collapsed="false">
      <c r="A13" s="12"/>
      <c r="B13" s="31"/>
      <c r="D13" s="26" t="s">
        <v>5190</v>
      </c>
      <c r="E13" s="29" t="n">
        <v>6232798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476219</v>
      </c>
    </row>
    <row r="18" customFormat="false" ht="15" hidden="false" customHeight="false" outlineLevel="0" collapsed="false">
      <c r="A18" s="36"/>
      <c r="B18" s="37" t="s">
        <v>5198</v>
      </c>
      <c r="C18" s="38" t="n">
        <f aca="false">E11</f>
        <v>6232728</v>
      </c>
    </row>
    <row r="19" customFormat="false" ht="15" hidden="false" customHeight="false" outlineLevel="0" collapsed="false">
      <c r="A19" s="33" t="s">
        <v>5199</v>
      </c>
      <c r="B19" s="39" t="n">
        <v>277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20</v>
      </c>
      <c r="D35" s="52" t="s">
        <v>5217</v>
      </c>
      <c r="E35" s="53" t="n">
        <v>80</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16</v>
      </c>
      <c r="C37" s="50"/>
      <c r="D37" s="55" t="s">
        <v>5221</v>
      </c>
      <c r="E37" s="34" t="n">
        <v>15</v>
      </c>
    </row>
    <row r="38" s="56" customFormat="true" ht="15" hidden="false" customHeight="true" outlineLevel="0" collapsed="false">
      <c r="A38" s="54" t="s">
        <v>5222</v>
      </c>
      <c r="B38" s="34" t="n">
        <v>0.5</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4</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t="s">
        <v>5237</v>
      </c>
    </row>
    <row r="53" s="17" customFormat="true" ht="15" hidden="false" customHeight="false" outlineLevel="0" collapsed="false">
      <c r="A53" s="26" t="s">
        <v>5238</v>
      </c>
      <c r="B53" s="62" t="n">
        <v>2</v>
      </c>
      <c r="C53" s="50"/>
      <c r="D53" s="26" t="s">
        <v>5238</v>
      </c>
      <c r="E53" s="62" t="n">
        <v>2</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4</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0</v>
      </c>
      <c r="C59" s="50"/>
      <c r="D59" s="26" t="s">
        <v>5242</v>
      </c>
      <c r="E59" s="62" t="n">
        <v>0</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t="n">
        <v>3</v>
      </c>
    </row>
    <row r="66" s="17" customFormat="true" ht="15" hidden="false" customHeight="false" outlineLevel="0" collapsed="false">
      <c r="A66" s="33" t="s">
        <v>5247</v>
      </c>
      <c r="B66" s="62" t="n">
        <v>3</v>
      </c>
      <c r="C66" s="50"/>
      <c r="D66" s="26" t="s">
        <v>5247</v>
      </c>
      <c r="E66" s="62" t="n">
        <v>4</v>
      </c>
    </row>
    <row r="67" s="17" customFormat="true" ht="15" hidden="false" customHeight="false" outlineLevel="0" collapsed="false">
      <c r="A67" s="33" t="s">
        <v>5248</v>
      </c>
      <c r="B67" s="62" t="n">
        <v>4</v>
      </c>
      <c r="C67" s="50"/>
      <c r="D67" s="26" t="s">
        <v>5248</v>
      </c>
      <c r="E67" s="62" t="n">
        <v>4</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5</v>
      </c>
      <c r="C74" s="50"/>
      <c r="D74" s="26" t="s">
        <v>5253</v>
      </c>
      <c r="E74" s="62" t="n">
        <v>4</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3</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0</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5277</v>
      </c>
      <c r="G97" s="83"/>
      <c r="H97" s="84"/>
    </row>
    <row r="98" customFormat="false" ht="15" hidden="false" customHeight="false" outlineLevel="0" collapsed="false">
      <c r="A98" s="78" t="s">
        <v>4445</v>
      </c>
      <c r="B98" s="79" t="str">
        <f aca="false">IF(A98="NEWCOD",IF(ISBLANK(G98),"renseigner le champ 'Nouveau taxon'",G98),VLOOKUP(A98,'Ref Taxo'!A:B,2,FALSE()))</f>
        <v>Scytonema</v>
      </c>
      <c r="C98" s="80" t="n">
        <f aca="false">IF(A98="NEWCOD",IF(ISBLANK(H98),"NoCod",H98),VLOOKUP(A98,'Ref Taxo'!A:D,4,FALSE()))</f>
        <v>1114</v>
      </c>
      <c r="D98" s="81" t="n">
        <v>0</v>
      </c>
      <c r="E98" s="82" t="n">
        <v>0.00999999977648258</v>
      </c>
      <c r="F98" s="82" t="s">
        <v>5278</v>
      </c>
      <c r="G98" s="85"/>
      <c r="H98" s="86"/>
    </row>
    <row r="99" customFormat="false" ht="15" hidden="false" customHeight="false" outlineLevel="0" collapsed="false">
      <c r="A99" s="78" t="s">
        <v>4841</v>
      </c>
      <c r="B99" s="79" t="str">
        <f aca="false">IF(A99="NEWCOD",IF(ISBLANK(G99),"renseigner le champ 'Nouveau taxon'",G99),VLOOKUP(A99,'Ref Taxo'!A:B,2,FALSE()))</f>
        <v>Thamnobryum alopecurum</v>
      </c>
      <c r="C99" s="80" t="n">
        <f aca="false">IF(A99="NEWCOD",IF(ISBLANK(H99),"NoCod",H99),VLOOKUP(A99,'Ref Taxo'!A:D,4,FALSE()))</f>
        <v>1344</v>
      </c>
      <c r="D99" s="81" t="n">
        <v>0</v>
      </c>
      <c r="E99" s="82" t="n">
        <v>0.00999999977648258</v>
      </c>
      <c r="F99" s="82" t="s">
        <v>5278</v>
      </c>
      <c r="G99" s="85"/>
      <c r="H99" s="86"/>
    </row>
    <row r="100" customFormat="false" ht="15" hidden="false" customHeight="false" outlineLevel="0" collapsed="false">
      <c r="A100" s="78" t="s">
        <v>4993</v>
      </c>
      <c r="B100" s="79" t="str">
        <f aca="false">IF(A100="NEWCOD",IF(ISBLANK(G100),"renseigner le champ 'Nouveau taxon'",G100),VLOOKUP(A100,'Ref Taxo'!A:B,2,FALSE()))</f>
        <v>Ulothrix</v>
      </c>
      <c r="C100" s="80" t="n">
        <f aca="false">IF(A100="NEWCOD",IF(ISBLANK(H100),"NoCod",H100),VLOOKUP(A100,'Ref Taxo'!A:D,4,FALSE()))</f>
        <v>1142</v>
      </c>
      <c r="D100" s="81" t="n">
        <v>0</v>
      </c>
      <c r="E100" s="82" t="n">
        <v>0.200000002980232</v>
      </c>
      <c r="F100" s="82" t="s">
        <v>5278</v>
      </c>
      <c r="G100" s="85"/>
      <c r="H100" s="86"/>
    </row>
    <row r="101" customFormat="false" ht="15" hidden="false" customHeight="false" outlineLevel="0" collapsed="false">
      <c r="A101" s="78" t="s">
        <v>5279</v>
      </c>
      <c r="B101" s="79" t="str">
        <f aca="false">IF(A101="NEWCOD",IF(ISBLANK(G101),"renseigner le champ 'Nouveau taxon'",G101),VLOOKUP(A101,'Ref Taxo'!A:B,2,FALSE()))</f>
        <v>Ulvella</v>
      </c>
      <c r="C101" s="80" t="n">
        <f aca="false">IF(A101="NEWCOD",IF(ISBLANK(H101),"NoCod",H101),VLOOKUP(A101,'Ref Taxo'!A:D,4,FALSE()))</f>
        <v>39941</v>
      </c>
      <c r="D101" s="81" t="n">
        <v>0</v>
      </c>
      <c r="E101" s="82" t="n">
        <v>0.00999999977648258</v>
      </c>
      <c r="F101" s="82" t="s">
        <v>5278</v>
      </c>
      <c r="G101" s="85" t="s">
        <v>5280</v>
      </c>
      <c r="H101" s="86" t="n">
        <v>39941</v>
      </c>
    </row>
    <row r="102" customFormat="false" ht="15" hidden="false" customHeight="false" outlineLevel="0" collapsed="false">
      <c r="A102" s="78" t="s">
        <v>1383</v>
      </c>
      <c r="B102" s="79" t="str">
        <f aca="false">IF(A102="NEWCOD",IF(ISBLANK(G102),"renseigner le champ 'Nouveau taxon'",G102),VLOOKUP(A102,'Ref Taxo'!A:B,2,FALSE()))</f>
        <v>Diatoma</v>
      </c>
      <c r="C102" s="80" t="n">
        <f aca="false">IF(A102="NEWCOD",IF(ISBLANK(H102),"NoCod",H102),VLOOKUP(A102,'Ref Taxo'!A:D,4,FALSE()))</f>
        <v>6627</v>
      </c>
      <c r="D102" s="81" t="n">
        <v>0</v>
      </c>
      <c r="E102" s="82" t="n">
        <v>0.00999999977648258</v>
      </c>
      <c r="F102" s="82" t="s">
        <v>5278</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v>
      </c>
      <c r="E103" s="82" t="n">
        <v>0.00999999977648258</v>
      </c>
      <c r="F103" s="82" t="s">
        <v>5278</v>
      </c>
      <c r="G103" s="85"/>
      <c r="H103" s="86"/>
    </row>
    <row r="104" customFormat="false" ht="15" hidden="false" customHeight="false" outlineLevel="0" collapsed="false">
      <c r="A104" s="78" t="s">
        <v>1232</v>
      </c>
      <c r="B104" s="79" t="str">
        <f aca="false">IF(A104="NEWCOD",IF(ISBLANK(G104),"renseigner le champ 'Nouveau taxon'",G104),VLOOKUP(A104,'Ref Taxo'!A:B,2,FALSE()))</f>
        <v>Cratoneuron filicinum</v>
      </c>
      <c r="C104" s="80" t="n">
        <f aca="false">IF(A104="NEWCOD",IF(ISBLANK(H104),"NoCod",H104),VLOOKUP(A104,'Ref Taxo'!A:D,4,FALSE()))</f>
        <v>1233</v>
      </c>
      <c r="D104" s="81" t="n">
        <v>0</v>
      </c>
      <c r="E104" s="82" t="n">
        <v>0.00999999977648258</v>
      </c>
      <c r="F104" s="82" t="s">
        <v>5278</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v>
      </c>
      <c r="E105" s="82" t="n">
        <v>0.00999999977648258</v>
      </c>
      <c r="F105" s="82" t="s">
        <v>5278</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v>
      </c>
      <c r="E106" s="82" t="n">
        <v>0.00999999977648258</v>
      </c>
      <c r="F106" s="82" t="s">
        <v>5278</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v>
      </c>
      <c r="E107" s="82" t="n">
        <v>0.00999999977648258</v>
      </c>
      <c r="F107" s="82" t="s">
        <v>5278</v>
      </c>
      <c r="G107" s="85"/>
      <c r="H107" s="86"/>
    </row>
    <row r="108" customFormat="false" ht="15" hidden="false" customHeight="false" outlineLevel="0" collapsed="false">
      <c r="A108" s="78" t="s">
        <v>3034</v>
      </c>
      <c r="B108" s="79" t="str">
        <f aca="false">IF(A108="NEWCOD",IF(ISBLANK(G108),"renseigner le champ 'Nouveau taxon'",G108),VLOOKUP(A108,'Ref Taxo'!A:B,2,FALSE()))</f>
        <v>Mougeotia</v>
      </c>
      <c r="C108" s="80" t="n">
        <f aca="false">IF(A108="NEWCOD",IF(ISBLANK(H108),"NoCod",H108),VLOOKUP(A108,'Ref Taxo'!A:D,4,FALSE()))</f>
        <v>1146</v>
      </c>
      <c r="D108" s="81" t="n">
        <v>0</v>
      </c>
      <c r="E108" s="82" t="n">
        <v>0.100000001490116</v>
      </c>
      <c r="F108" s="82" t="s">
        <v>5278</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v>
      </c>
      <c r="E109" s="82" t="n">
        <v>0.00999999977648258</v>
      </c>
      <c r="F109" s="82" t="s">
        <v>5278</v>
      </c>
      <c r="G109" s="85"/>
      <c r="H109" s="86"/>
    </row>
    <row r="110" customFormat="false" ht="15" hidden="false" customHeight="false" outlineLevel="0" collapsed="false">
      <c r="A110" s="78" t="s">
        <v>3995</v>
      </c>
      <c r="B110" s="79" t="str">
        <f aca="false">IF(A110="NEWCOD",IF(ISBLANK(G110),"renseigner le champ 'Nouveau taxon'",G110),VLOOKUP(A110,'Ref Taxo'!A:B,2,FALSE()))</f>
        <v>Ranunculus repens</v>
      </c>
      <c r="C110" s="80" t="n">
        <f aca="false">IF(A110="NEWCOD",IF(ISBLANK(H110),"NoCod",H110),VLOOKUP(A110,'Ref Taxo'!A:D,4,FALSE()))</f>
        <v>1910</v>
      </c>
      <c r="D110" s="81" t="n">
        <v>0</v>
      </c>
      <c r="E110" s="82" t="n">
        <v>0.00999999977648258</v>
      </c>
      <c r="F110" s="82" t="s">
        <v>5278</v>
      </c>
      <c r="G110" s="85"/>
      <c r="H110" s="86"/>
    </row>
    <row r="111" customFormat="false" ht="15" hidden="false" customHeight="false" outlineLevel="0" collapsed="false">
      <c r="A111" s="78" t="s">
        <v>1107</v>
      </c>
      <c r="B111" s="79" t="str">
        <f aca="false">IF(A111="NEWCOD",IF(ISBLANK(G111),"renseigner le champ 'Nouveau taxon'",G111),VLOOKUP(A111,'Ref Taxo'!A:B,2,FALSE()))</f>
        <v>Cladophora</v>
      </c>
      <c r="C111" s="80" t="n">
        <f aca="false">IF(A111="NEWCOD",IF(ISBLANK(H111),"NoCod",H111),VLOOKUP(A111,'Ref Taxo'!A:D,4,FALSE()))</f>
        <v>1124</v>
      </c>
      <c r="D111" s="81" t="n">
        <v>0.00999999977648258</v>
      </c>
      <c r="E111" s="82" t="n">
        <v>0.00999999977648258</v>
      </c>
      <c r="F111" s="82" t="s">
        <v>5278</v>
      </c>
      <c r="G111" s="85"/>
      <c r="H111" s="86"/>
    </row>
    <row r="112" customFormat="false" ht="15" hidden="false" customHeight="false" outlineLevel="0" collapsed="false">
      <c r="A112" s="78" t="s">
        <v>5279</v>
      </c>
      <c r="B112" s="79" t="str">
        <f aca="false">IF(A112="NEWCOD",IF(ISBLANK(G112),"renseigner le champ 'Nouveau taxon'",G112),VLOOKUP(A112,'Ref Taxo'!A:B,2,FALSE()))</f>
        <v>Oxyrrhynchium</v>
      </c>
      <c r="C112" s="80" t="n">
        <f aca="false">IF(A112="NEWCOD",IF(ISBLANK(H112),"NoCod",H112),VLOOKUP(A112,'Ref Taxo'!A:D,4,FALSE()))</f>
        <v>1304</v>
      </c>
      <c r="D112" s="81" t="n">
        <v>0.00999999977648258</v>
      </c>
      <c r="E112" s="82" t="n">
        <v>0</v>
      </c>
      <c r="F112" s="82" t="s">
        <v>5278</v>
      </c>
      <c r="G112" s="85" t="s">
        <v>5281</v>
      </c>
      <c r="H112" s="86" t="n">
        <v>1304</v>
      </c>
    </row>
    <row r="113" customFormat="false" ht="15" hidden="false" customHeight="false" outlineLevel="0" collapsed="false">
      <c r="A113" s="78" t="s">
        <v>1907</v>
      </c>
      <c r="B113" s="79" t="str">
        <f aca="false">IF(A113="NEWCOD",IF(ISBLANK(G113),"renseigner le champ 'Nouveau taxon'",G113),VLOOKUP(A113,'Ref Taxo'!A:B,2,FALSE()))</f>
        <v>Fissidens crassipes</v>
      </c>
      <c r="C113" s="80" t="n">
        <f aca="false">IF(A113="NEWCOD",IF(ISBLANK(H113),"NoCod",H113),VLOOKUP(A113,'Ref Taxo'!A:D,4,FALSE()))</f>
        <v>1294</v>
      </c>
      <c r="D113" s="81" t="n">
        <v>0.00999999977648258</v>
      </c>
      <c r="E113" s="82" t="n">
        <v>0.00999999977648258</v>
      </c>
      <c r="F113" s="82" t="s">
        <v>5278</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0.00999999977648258</v>
      </c>
      <c r="E114" s="82" t="n">
        <v>0.899999976158142</v>
      </c>
      <c r="F114" s="82" t="s">
        <v>5278</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0.00999999977648258</v>
      </c>
      <c r="E115" s="82" t="n">
        <v>0.00999999977648258</v>
      </c>
      <c r="F115" s="82" t="s">
        <v>5278</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0.600000023841858</v>
      </c>
      <c r="E116" s="82" t="n">
        <v>0.5</v>
      </c>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5275</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2023-03-14T13:58:06Z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