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<sst xmlns="http://schemas.openxmlformats.org/spreadsheetml/2006/main" count="157" uniqueCount="91">
  <si>
    <t xml:space="preserve">Relevés floristiques aquatiques - IBMR</t>
  </si>
  <si>
    <t xml:space="preserve">modèle Irstea-GIS</t>
  </si>
  <si>
    <t xml:space="preserve">SAGE ENVIRONNEMENT</t>
  </si>
  <si>
    <t xml:space="preserve">M.SCHNEIDER P.BELLY</t>
  </si>
  <si>
    <t xml:space="preserve">DREVENNE </t>
  </si>
  <si>
    <t xml:space="preserve">DREVENNE A ROVON</t>
  </si>
  <si>
    <t xml:space="preserve">06147220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</si>
  <si>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</si>
  <si>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</si>
  <si>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</si>
  <si>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</si>
  <si>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</si>
  <si>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</si>
  <si>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</si>
  <si>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</si>
  <si>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</si>
  <si>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FISCRA</t>
  </si>
  <si>
    <t xml:space="preserve">Faciès dominant</t>
  </si>
  <si>
    <t xml:space="preserve">radier</t>
  </si>
  <si>
    <t xml:space="preserve">f. de dissipation</t>
  </si>
  <si>
    <t xml:space="preserve">niveau trophique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</si>
  <si>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</si>
  <si>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</si>
  <si>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</si>
  <si>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</si>
  <si>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</si>
  <si>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</si>
  <si>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</si>
  <si>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</si>
  <si>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</si>
  <si>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</si>
  <si>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</si>
  <si>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</si>
  <si>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</si>
  <si>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</si>
  <si>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</si>
  <si>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</si>
  <si>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</si>
  <si>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</si>
  <si>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</si>
  <si>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</si>
  <si>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</si>
  <si>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</si>
  <si>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</si>
  <si>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</si>
  <si>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</si>
  <si>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</si>
  <si>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</si>
  <si>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</si>
  <si>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</si>
  <si>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</si>
  <si>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</si>
  <si>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</si>
  <si>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</si>
  <si>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</si>
  <si>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</si>
  <si>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</si>
  <si>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</si>
  <si>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</si>
  <si>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</si>
  <si>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</si>
  <si>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</si>
  <si>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</si>
  <si>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</si>
  <si>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</si>
  <si>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</si>
  <si>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</si>
  <si>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</si>
  <si>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</si>
  <si>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</si>
  <si>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</si>
  <si>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</si>
  <si>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</si>
  <si>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</si>
  <si>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</si>
  <si>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</si>
  <si>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</si>
  <si>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</si>
  <si>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</si>
  <si>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</si>
  <si>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FONANT</t>
  </si>
  <si>
    <t xml:space="preserve">PALCOM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</si>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</sst>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DRERO_2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12.6666666666667</v>
      </c>
      <c r="N5" s="51"/>
      <c r="O5" s="52" t="s">
        <v>16</v>
      </c>
      <c r="P5" s="53" t="n">
        <v>13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12.25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0.04</v>
      </c>
      <c r="C9" s="86" t="n">
        <v>0.14</v>
      </c>
      <c r="D9" s="87"/>
      <c r="E9" s="87"/>
      <c r="F9" s="88" t="n">
        <f aca="false">($B9*$B$7+$C9*$C$7)/100</f>
        <v>0.05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1.78535710713571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10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/>
      <c r="C12" s="111"/>
      <c r="D12" s="87"/>
      <c r="E12" s="87"/>
      <c r="F12" s="104" t="n">
        <f aca="false">($B12*$B$7+$C12*$C$7)/100</f>
        <v>0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0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0.04</v>
      </c>
      <c r="C13" s="111" t="n">
        <v>0.14</v>
      </c>
      <c r="D13" s="87"/>
      <c r="E13" s="87"/>
      <c r="F13" s="104" t="n">
        <f aca="false">($B13*$B$7+$C13*$C$7)/100</f>
        <v>0.05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4</v>
      </c>
      <c r="M13" s="108"/>
      <c r="N13" s="116" t="s">
        <v>41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0.04</v>
      </c>
      <c r="C17" s="111" t="n">
        <v>0.14</v>
      </c>
      <c r="D17" s="87"/>
      <c r="E17" s="87"/>
      <c r="F17" s="129"/>
      <c r="G17" s="130" t="n">
        <f aca="false">($B17*$B$7+$C17*$C$7)/100</f>
        <v>0.05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0.05</v>
      </c>
      <c r="G19" s="150" t="n">
        <f aca="false">SUM(G16:G18)</f>
        <v>0.05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0.04</v>
      </c>
      <c r="C20" s="160" t="n">
        <f aca="false">SUM(C23:C62)</f>
        <v>0.14</v>
      </c>
      <c r="D20" s="161"/>
      <c r="E20" s="162" t="s">
        <v>54</v>
      </c>
      <c r="F20" s="163" t="n">
        <f aca="false">($B20*$B$7+$C20*$C$7)/100</f>
        <v>0.05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0.036</v>
      </c>
      <c r="C21" s="171" t="n">
        <f aca="false">C20*C7/100</f>
        <v>0.014</v>
      </c>
      <c r="D21" s="172" t="s">
        <v>57</v>
      </c>
      <c r="E21" s="173"/>
      <c r="F21" s="174" t="n">
        <f aca="false">B21+C21</f>
        <v>0.05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0.01</v>
      </c>
      <c r="C23" s="200" t="n">
        <v>0.02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Fissidens crassipes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BRm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5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12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Fissidens crassipes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1294</v>
      </c>
      <c r="R23" s="211" t="n">
        <f aca="false">IF(ISTEXT(H23),"",(B23*$B$7/100)+(C23*$C$7/100))</f>
        <v>0.011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12</v>
      </c>
      <c r="U23" s="212" t="n">
        <f aca="false">IF(ISERROR(S23*J23*K23),0,S23*J23*K23)</f>
        <v>24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FISCRA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255</v>
      </c>
    </row>
    <row r="24" customFormat="false" ht="12.75" hidden="false" customHeight="false" outlineLevel="0" collapsed="false">
      <c r="A24" s="216" t="s">
        <v>80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Fontinalis antipyretica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BRm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5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Fontinalis antipyretica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1310</v>
      </c>
      <c r="R24" s="211" t="n">
        <f aca="false">IF(ISTEXT(H24),"",(B24*$B$7/100)+(C24*$C$7/100))</f>
        <v>0.001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10</v>
      </c>
      <c r="U24" s="212" t="n">
        <f aca="false">IF(ISERROR(S24*J24*K24),0,S24*J24*K24)</f>
        <v>10</v>
      </c>
      <c r="V24" s="228" t="n">
        <f aca="false">IF(ISERROR(S24*K24),0,S24*K24)</f>
        <v>1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FONANT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273</v>
      </c>
    </row>
    <row r="25" customFormat="false" ht="12.75" hidden="false" customHeight="false" outlineLevel="0" collapsed="false">
      <c r="A25" s="216" t="s">
        <v>81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Palustriella commutata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Palustriella commutata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19903</v>
      </c>
      <c r="R25" s="211" t="n">
        <f aca="false">IF(ISTEXT(H25),"",(B25*$B$7/100)+(C25*$C$7/100))</f>
        <v>0.001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15</v>
      </c>
      <c r="U25" s="212" t="n">
        <f aca="false">IF(ISERROR(S25*J25*K25),0,S25*J25*K25)</f>
        <v>30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PALCOM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309</v>
      </c>
    </row>
    <row r="26" customFormat="false" ht="12.75" hidden="false" customHeight="false" outlineLevel="0" collapsed="false">
      <c r="A26" s="216" t="s">
        <v>82</v>
      </c>
      <c r="B26" s="217" t="n">
        <v>0.03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Rhynchostegium riparioides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0.037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Rhynchostegium riparioides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31691</v>
      </c>
      <c r="R26" s="211" t="n">
        <f aca="false">IF(ISTEXT(H26),"",(B26*$B$7/100)+(C26*$C$7/100))</f>
        <v>0.037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12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RHYRIP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345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79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79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79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0.05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DREVENNE </v>
      </c>
      <c r="B84" s="180" t="str">
        <f aca="false">C3</f>
        <v>DREVENNE A ROVON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12.6666666666667</v>
      </c>
      <c r="E84" s="254" t="n">
        <f aca="false">O13</f>
        <v>4</v>
      </c>
      <c r="F84" s="180" t="n">
        <f aca="false">O14</f>
        <v>4</v>
      </c>
      <c r="G84" s="180" t="n">
        <f aca="false">O15</f>
        <v>2</v>
      </c>
      <c r="H84" s="180" t="n">
        <f aca="false">O16</f>
        <v>2</v>
      </c>
      <c r="I84" s="180" t="n">
        <f aca="false">O17</f>
        <v>0</v>
      </c>
      <c r="J84" s="255" t="n">
        <f aca="false">O8</f>
        <v>12.25</v>
      </c>
      <c r="K84" s="256" t="n">
        <f aca="false">O9</f>
        <v>1.78535710713571</v>
      </c>
      <c r="L84" s="257" t="n">
        <f aca="false">O10</f>
        <v>10</v>
      </c>
      <c r="M84" s="257" t="n">
        <f aca="false">O11</f>
        <v>15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0.05</v>
      </c>
      <c r="S84" s="257" t="n">
        <f aca="false">L11</f>
        <v>0</v>
      </c>
      <c r="T84" s="257" t="n">
        <f aca="false">L12</f>
        <v>0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24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13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FISCRA</v>
      </c>
      <c r="U91" s="8" t="n">
        <f aca="false">IF(ISERROR(MATCH($T$93,'[1]liste reference'!$A$6:$A$1174,0)),MATCH($T$93,'[1]liste reference'!$B$6:$B$1174,0),(MATCH($T$93,'[1]liste reference'!$A$6:$A$1174,0)))</f>
        <v>255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FISCRA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2016-01-25T10:46:08Z</dcterms:created>
  <dc:creator>Laboratoire hydrobiologie SAGE</dc:creator>
  <dc:description/>
  <dc:language>fr-FR</dc:language>
  <cp:lastModifiedBy>Laboratoire hydrobiologie SAGE</cp:lastModifiedBy>
  <dcterms:modified xsi:type="dcterms:W3CDTF">2016-01-25T10:46:10Z</dcterms:modified>
  <cp:revision>0</cp:revision>
  <dc:subject/>
  <dc:title/>
</cp:coreProperties>
</file>