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027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<sst xmlns="http://schemas.openxmlformats.org/spreadsheetml/2006/main" count="6484" uniqueCount="5306">
  <si>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</si>
  <si>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</si>
  <si>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</si>
  <si>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</si>
  <si>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</si>
  <si>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</si>
  <si>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</si>
  <si>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</si>
  <si>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</si>
  <si>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</si>
  <si>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</si>
  <si>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</si>
  <si>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</si>
  <si>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</si>
  <si>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</si>
  <si>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</si>
  <si>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</si>
  <si>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</si>
  <si>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</si>
  <si>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</si>
  <si>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</si>
  <si>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</si>
  <si>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</si>
  <si>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</si>
  <si>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</si>
  <si>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</si>
  <si>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</si>
  <si>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</si>
  <si>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</si>
  <si>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</si>
  <si>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</si>
  <si>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</si>
  <si>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</si>
  <si>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</si>
  <si>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</si>
  <si>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</si>
  <si>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</si>
  <si>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</si>
  <si>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</si>
  <si>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</si>
  <si>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</si>
  <si>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</si>
  <si>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</si>
  <si>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</si>
  <si>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</si>
  <si>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</si>
  <si>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</si>
  <si>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</si>
  <si>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</si>
  <si>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</si>
  <si>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</si>
  <si>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</si>
  <si>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</si>
  <si>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</si>
  <si>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</si>
  <si>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</si>
  <si>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</si>
  <si>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</si>
  <si>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</si>
  <si>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</si>
  <si>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</si>
  <si>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</si>
  <si>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</si>
  <si>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</si>
  <si>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</si>
  <si>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</si>
  <si>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</si>
  <si>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</si>
  <si>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</si>
  <si>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</si>
  <si>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</si>
  <si>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</si>
  <si>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</si>
  <si>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</si>
  <si>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</si>
  <si>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</si>
  <si>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</si>
  <si>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</si>
  <si>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</si>
  <si>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</si>
  <si>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</si>
  <si>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</si>
  <si>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</si>
  <si>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</si>
  <si>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</si>
  <si>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</si>
  <si>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</si>
  <si>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</si>
  <si>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</si>
  <si>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</si>
  <si>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</si>
  <si>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</si>
  <si>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</si>
  <si>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</si>
  <si>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</si>
  <si>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</si>
  <si>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</si>
  <si>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</si>
  <si>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</si>
  <si>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</si>
  <si>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</si>
  <si>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</si>
  <si>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</si>
  <si>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</si>
  <si>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</si>
  <si>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</si>
  <si>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</si>
  <si>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</si>
  <si>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</si>
  <si>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</si>
  <si>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</si>
  <si>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</si>
  <si>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</si>
  <si>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</si>
  <si>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</si>
  <si>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</si>
  <si>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</si>
  <si>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</si>
  <si>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</si>
  <si>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</si>
  <si>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</si>
  <si>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</si>
  <si>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</si>
  <si>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</si>
  <si>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</si>
  <si>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</si>
  <si>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</si>
  <si>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</si>
  <si>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</si>
  <si>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</si>
  <si>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</si>
  <si>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</si>
  <si>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</si>
  <si>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</si>
  <si>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</si>
  <si>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</si>
  <si>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</si>
  <si>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</si>
  <si>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</si>
  <si>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</si>
  <si>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</si>
  <si>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</si>
  <si>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</si>
  <si>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</si>
  <si>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</si>
  <si>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</si>
  <si>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</si>
  <si>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</si>
  <si>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</si>
  <si>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</si>
  <si>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</si>
  <si>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</si>
  <si>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</si>
  <si>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</si>
  <si>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</si>
  <si>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</si>
  <si>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</si>
  <si>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</si>
  <si>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</si>
  <si>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</si>
  <si>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</si>
  <si>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</si>
  <si>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</si>
  <si>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</si>
  <si>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</si>
  <si>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</si>
  <si>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</si>
  <si>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</si>
  <si>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</si>
  <si>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</si>
  <si>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</si>
  <si>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</si>
  <si>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</si>
  <si>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</si>
  <si>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</si>
  <si>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</si>
  <si>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</si>
  <si>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</si>
  <si>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</si>
  <si>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</si>
  <si>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</si>
  <si>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</si>
  <si>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</si>
  <si>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</si>
  <si>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</si>
  <si>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</si>
  <si>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</si>
  <si>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</si>
  <si>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</si>
  <si>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</si>
  <si>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</si>
  <si>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</si>
  <si>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</si>
  <si>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</si>
  <si>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</si>
  <si>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</si>
  <si>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</si>
  <si>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</si>
  <si>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</si>
  <si>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</si>
  <si>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</si>
  <si>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</si>
  <si>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</si>
  <si>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</si>
  <si>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</si>
  <si>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</si>
  <si>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</si>
  <si>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</si>
  <si>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</si>
  <si>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</si>
  <si>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</si>
  <si>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</si>
  <si>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</si>
  <si>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</si>
  <si>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</si>
  <si>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</si>
  <si>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</si>
  <si>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</si>
  <si>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</si>
  <si>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</si>
  <si>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</si>
  <si>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</si>
  <si>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</si>
  <si>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</si>
  <si>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</si>
  <si>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</si>
  <si>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</si>
  <si>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</si>
  <si>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</si>
  <si>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</si>
  <si>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</si>
  <si>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</si>
  <si>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</si>
  <si>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</si>
  <si>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</si>
  <si>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</si>
  <si>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</si>
  <si>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</si>
  <si>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</si>
  <si>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</si>
  <si>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</si>
  <si>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</si>
  <si>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</si>
  <si>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</si>
  <si>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</si>
  <si>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</si>
  <si>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</si>
  <si>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</si>
  <si>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</si>
  <si>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</si>
  <si>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</si>
  <si>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</si>
  <si>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</si>
  <si>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</si>
  <si>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</si>
  <si>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</si>
  <si>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</si>
  <si>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</si>
  <si>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</si>
  <si>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</si>
  <si>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</si>
  <si>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</si>
  <si>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</si>
  <si>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</si>
  <si>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</si>
  <si>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</si>
  <si>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</si>
  <si>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</si>
  <si>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</si>
  <si>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</si>
  <si>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</si>
  <si>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</si>
  <si>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</si>
  <si>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</si>
  <si>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</si>
  <si>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</si>
  <si>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</si>
  <si>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</si>
  <si>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</si>
  <si>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</si>
  <si>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</si>
  <si>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</si>
  <si>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</si>
  <si>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</si>
  <si>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</si>
  <si>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</si>
  <si>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</si>
  <si>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</si>
  <si>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</si>
  <si>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</si>
  <si>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</si>
  <si>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</si>
  <si>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</si>
  <si>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</si>
  <si>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</si>
  <si>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</si>
  <si>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</si>
  <si>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</si>
  <si>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</si>
  <si>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</si>
  <si>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</si>
  <si>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</si>
  <si>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</si>
  <si>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</si>
  <si>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</si>
  <si>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</si>
  <si>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</si>
  <si>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</si>
  <si>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</si>
  <si>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</si>
  <si>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</si>
  <si>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</si>
  <si>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</si>
  <si>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</si>
  <si>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</si>
  <si>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</si>
  <si>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</si>
  <si>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</si>
  <si>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</si>
  <si>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</si>
  <si>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</si>
  <si>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</si>
  <si>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</si>
  <si>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</si>
  <si>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</si>
  <si>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</si>
  <si>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</si>
  <si>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</si>
  <si>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</si>
  <si>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</si>
  <si>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</si>
  <si>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</si>
  <si>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</si>
  <si>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</si>
  <si>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</si>
  <si>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</si>
  <si>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</si>
  <si>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</si>
  <si>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</si>
  <si>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</si>
  <si>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</si>
  <si>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</si>
  <si>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</si>
  <si>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</si>
  <si>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</si>
  <si>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</si>
  <si>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</si>
  <si>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</si>
  <si>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</si>
  <si>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</si>
  <si>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</si>
  <si>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</si>
  <si>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</si>
  <si>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</si>
  <si>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</si>
  <si>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</si>
  <si>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</si>
  <si>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</si>
  <si>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</si>
  <si>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</si>
  <si>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</si>
  <si>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</si>
  <si>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</si>
  <si>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</si>
  <si>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</si>
  <si>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</si>
  <si>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</si>
  <si>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</si>
  <si>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</si>
  <si>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</si>
  <si>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</si>
  <si>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</si>
  <si>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</si>
  <si>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</si>
  <si>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</si>
  <si>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</si>
  <si>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</si>
  <si>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</si>
  <si>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</si>
  <si>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</si>
  <si>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</si>
  <si>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</si>
  <si>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</si>
  <si>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</si>
  <si>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</si>
  <si>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</si>
  <si>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</si>
  <si>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</si>
  <si>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</si>
  <si>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</si>
  <si>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</si>
  <si>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</si>
  <si>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</si>
  <si>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</si>
  <si>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</si>
  <si>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</si>
  <si>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</si>
  <si>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</si>
  <si>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</si>
  <si>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</si>
  <si>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</si>
  <si>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</si>
  <si>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</si>
  <si>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</si>
  <si>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</si>
  <si>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</si>
  <si>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</si>
  <si>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</si>
  <si>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</si>
  <si>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</si>
  <si>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</si>
  <si>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</si>
  <si>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</si>
  <si>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</si>
  <si>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</si>
  <si>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</si>
  <si>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</si>
  <si>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</si>
  <si>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</si>
  <si>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</si>
  <si>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</si>
  <si>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</si>
  <si>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</si>
  <si>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</si>
  <si>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</si>
  <si>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</si>
  <si>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</si>
  <si>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</si>
  <si>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</si>
  <si>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</si>
  <si>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</si>
  <si>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</si>
  <si>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</si>
  <si>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</si>
  <si>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</si>
  <si>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</si>
  <si>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</si>
  <si>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</si>
  <si>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</si>
  <si>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</si>
  <si>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</si>
  <si>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</si>
  <si>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</si>
  <si>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</si>
  <si>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</si>
  <si>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</si>
  <si>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</si>
  <si>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</si>
  <si>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</si>
  <si>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</si>
  <si>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</si>
  <si>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</si>
  <si>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</si>
  <si>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</si>
  <si>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</si>
  <si>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</si>
  <si>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</si>
  <si>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</si>
  <si>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</si>
  <si>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</si>
  <si>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</si>
  <si>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</si>
  <si>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</si>
  <si>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</si>
  <si>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</si>
  <si>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</si>
  <si>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</si>
  <si>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</si>
  <si>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</si>
  <si>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</si>
  <si>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</si>
  <si>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</si>
  <si>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</si>
  <si>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</si>
  <si>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</si>
  <si>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</si>
  <si>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</si>
  <si>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</si>
  <si>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</si>
  <si>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</si>
  <si>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</si>
  <si>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</si>
  <si>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</si>
  <si>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</si>
  <si>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</si>
  <si>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</si>
  <si>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</si>
  <si>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</si>
  <si>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</si>
  <si>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</si>
  <si>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</si>
  <si>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</si>
  <si>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</si>
  <si>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</si>
  <si>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</si>
  <si>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</si>
  <si>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</si>
  <si>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</si>
  <si>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</si>
  <si>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</si>
  <si>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</si>
  <si>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</si>
  <si>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</si>
  <si>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</si>
  <si>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</si>
  <si>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</si>
  <si>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</si>
  <si>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</si>
  <si>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</si>
  <si>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</si>
  <si>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</si>
  <si>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</si>
  <si>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</si>
  <si>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</si>
  <si>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</si>
  <si>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</si>
  <si>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</si>
  <si>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</si>
  <si>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</si>
  <si>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</si>
  <si>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</si>
  <si>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</si>
  <si>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</si>
  <si>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</si>
  <si>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</si>
  <si>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</si>
  <si>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</si>
  <si>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</si>
  <si>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</si>
  <si>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</si>
  <si>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</si>
  <si>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</si>
  <si>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</si>
  <si>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</si>
  <si>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</si>
  <si>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</si>
  <si>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</si>
  <si>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</si>
  <si>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</si>
  <si>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</si>
  <si>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</si>
  <si>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</si>
  <si>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</si>
  <si>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</si>
  <si>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</si>
  <si>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</si>
  <si>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</si>
  <si>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</si>
  <si>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</si>
  <si>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</si>
  <si>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</si>
  <si>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</si>
  <si>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</si>
  <si>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</si>
  <si>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</si>
  <si>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</si>
  <si>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</si>
  <si>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</si>
  <si>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</si>
  <si>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</si>
  <si>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</si>
  <si>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</si>
  <si>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</si>
  <si>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</si>
  <si>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</si>
  <si>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</si>
  <si>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</si>
  <si>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</si>
  <si>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</si>
  <si>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</si>
  <si>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</si>
  <si>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</si>
  <si>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</si>
  <si>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</si>
  <si>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</si>
  <si>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</si>
  <si>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</si>
  <si>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</si>
  <si>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</si>
  <si>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</si>
  <si>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</si>
  <si>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</si>
  <si>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</si>
  <si>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</si>
  <si>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</si>
  <si>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</si>
  <si>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</si>
  <si>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</si>
  <si>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</si>
  <si>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</si>
  <si>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</si>
  <si>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</si>
  <si>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</si>
  <si>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</si>
  <si>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</si>
  <si>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</si>
  <si>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</si>
  <si>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</si>
  <si>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</si>
  <si>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</si>
  <si>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</si>
  <si>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</si>
  <si>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</si>
  <si>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</si>
  <si>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</si>
  <si>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</si>
  <si>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</si>
  <si>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</si>
  <si>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</si>
  <si>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</si>
  <si>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</si>
  <si>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</si>
  <si>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</si>
  <si>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</si>
  <si>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</si>
  <si>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</si>
  <si>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</si>
  <si>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</si>
  <si>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</si>
  <si>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</si>
  <si>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</si>
  <si>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</si>
  <si>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</si>
  <si>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</si>
  <si>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</si>
  <si>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</si>
  <si>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</si>
  <si>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</si>
  <si>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</si>
  <si>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</si>
  <si>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</si>
  <si>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</si>
  <si>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</si>
  <si>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</si>
  <si>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</si>
  <si>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</si>
  <si>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</si>
  <si>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</si>
  <si>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</si>
  <si>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</si>
  <si>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</si>
  <si>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</si>
  <si>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</si>
  <si>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</si>
  <si>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</si>
  <si>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</si>
  <si>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</si>
  <si>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</si>
  <si>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</si>
  <si>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</si>
  <si>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</si>
  <si>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</si>
  <si>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</si>
  <si>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</si>
  <si>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</si>
  <si>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</si>
  <si>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</si>
  <si>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</si>
  <si>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</si>
  <si>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</si>
  <si>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</si>
  <si>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</si>
  <si>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</si>
  <si>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</si>
  <si>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</si>
  <si>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</si>
  <si>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</si>
  <si>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</si>
  <si>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</si>
  <si>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</si>
  <si>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</si>
  <si>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</si>
  <si>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</si>
  <si>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</si>
  <si>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</si>
  <si>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</si>
  <si>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</si>
  <si>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</si>
  <si>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</si>
  <si>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</si>
  <si>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</si>
  <si>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</si>
  <si>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</si>
  <si>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</si>
  <si>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</si>
  <si>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</si>
  <si>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</si>
  <si>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</si>
  <si>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</si>
  <si>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</si>
  <si>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</si>
  <si>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</si>
  <si>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</si>
  <si>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</si>
  <si>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</si>
  <si>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</si>
  <si>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</si>
  <si>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</si>
  <si>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</si>
  <si>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</si>
  <si>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</si>
  <si>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</si>
  <si>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</si>
  <si>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</si>
  <si>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</si>
  <si>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</si>
  <si>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</si>
  <si>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</si>
  <si>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</si>
  <si>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</si>
  <si>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</si>
  <si>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</si>
  <si>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</si>
  <si>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</si>
  <si>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</si>
  <si>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</si>
  <si>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</si>
  <si>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</si>
  <si>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</si>
  <si>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</si>
  <si>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</si>
  <si>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</si>
  <si>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</si>
  <si>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</si>
  <si>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</si>
  <si>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</si>
  <si>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</si>
  <si>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</si>
  <si>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</si>
  <si>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</si>
  <si>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</si>
  <si>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</si>
  <si>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</si>
  <si>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</si>
  <si>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</si>
  <si>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</si>
  <si>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</si>
  <si>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</si>
  <si>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</si>
  <si>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</si>
  <si>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</si>
  <si>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</si>
  <si>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</si>
  <si>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</si>
  <si>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</si>
  <si>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</si>
  <si>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</si>
  <si>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</si>
  <si>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</si>
  <si>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</si>
  <si>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</si>
  <si>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</si>
  <si>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</si>
  <si>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</si>
  <si>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</si>
  <si>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</si>
  <si>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</si>
  <si>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</si>
  <si>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</si>
  <si>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</si>
  <si>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</si>
  <si>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</si>
  <si>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</si>
  <si>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</si>
  <si>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</si>
  <si>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</si>
  <si>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</si>
  <si>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</si>
  <si>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</si>
  <si>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</si>
  <si>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</si>
  <si>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</si>
  <si>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</si>
  <si>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</si>
  <si>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</si>
  <si>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</si>
  <si>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</si>
  <si>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</si>
  <si>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</si>
  <si>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</si>
  <si>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</si>
  <si>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</si>
  <si>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</si>
  <si>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</si>
  <si>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</si>
  <si>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</si>
  <si>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</si>
  <si>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</si>
  <si>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</si>
  <si>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</si>
  <si>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</si>
  <si>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</si>
  <si>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</si>
  <si>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</si>
  <si>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</si>
  <si>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</si>
  <si>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</si>
  <si>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</si>
  <si>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</si>
  <si>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</si>
  <si>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</si>
  <si>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</si>
  <si>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</si>
  <si>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</si>
  <si>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</si>
  <si>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</si>
  <si>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</si>
  <si>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</si>
  <si>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</si>
  <si>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</si>
  <si>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</si>
  <si>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</si>
  <si>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</si>
  <si>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</si>
  <si>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</si>
  <si>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</si>
  <si>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</si>
  <si>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</si>
  <si>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</si>
  <si>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</si>
  <si>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</si>
  <si>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</si>
  <si>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</si>
  <si>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</si>
  <si>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</si>
  <si>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</si>
  <si>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</si>
  <si>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</si>
  <si>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</si>
  <si>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</si>
  <si>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</si>
  <si>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</si>
  <si>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</si>
  <si>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</si>
  <si>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</si>
  <si>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</si>
  <si>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</si>
  <si>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</si>
  <si>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</si>
  <si>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</si>
  <si>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</si>
  <si>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</si>
  <si>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</si>
  <si>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</si>
  <si>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</si>
  <si>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</si>
  <si>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</si>
  <si>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</si>
  <si>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</si>
  <si>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</si>
  <si>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</si>
  <si>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</si>
  <si>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</si>
  <si>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</si>
  <si>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</si>
  <si>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</si>
  <si>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</si>
  <si>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</si>
  <si>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</si>
  <si>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</si>
  <si>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</si>
  <si>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</si>
  <si>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</si>
  <si>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</si>
  <si>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</si>
  <si>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</si>
  <si>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</si>
  <si>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</si>
  <si>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</si>
  <si>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</si>
  <si>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</si>
  <si>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</si>
  <si>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</si>
  <si>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</si>
  <si>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</si>
  <si>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</si>
  <si>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</si>
  <si>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</si>
  <si>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</si>
  <si>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</si>
  <si>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</si>
  <si>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</si>
  <si>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</si>
  <si>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</si>
  <si>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</si>
  <si>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</si>
  <si>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</si>
  <si>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</si>
  <si>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</si>
  <si>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</si>
  <si>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</si>
  <si>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</si>
  <si>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</si>
  <si>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</si>
  <si>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</si>
  <si>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</si>
  <si>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</si>
  <si>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</si>
  <si>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</si>
  <si>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</si>
  <si>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</si>
  <si>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</si>
  <si>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</si>
  <si>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</si>
  <si>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</si>
  <si>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</si>
  <si>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</si>
  <si>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</si>
  <si>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</si>
  <si>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</si>
  <si>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</si>
  <si>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</si>
  <si>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</si>
  <si>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</si>
  <si>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</si>
  <si>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</si>
  <si>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</si>
  <si>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</si>
  <si>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</si>
  <si>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</si>
  <si>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</si>
  <si>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</si>
  <si>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</si>
  <si>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</si>
  <si>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</si>
  <si>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</si>
  <si>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</si>
  <si>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</si>
  <si>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</si>
  <si>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</si>
  <si>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</si>
  <si>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</si>
  <si>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</si>
  <si>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</si>
  <si>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</si>
  <si>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</si>
  <si>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</si>
  <si>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</si>
  <si>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</si>
  <si>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</si>
  <si>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</si>
  <si>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</si>
  <si>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</si>
  <si>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</si>
  <si>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</si>
  <si>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</si>
  <si>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</si>
  <si>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</si>
  <si>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</si>
  <si>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</si>
  <si>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</si>
  <si>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</si>
  <si>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</si>
  <si>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</si>
  <si>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</si>
  <si>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</si>
  <si>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</si>
  <si>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</si>
  <si>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</si>
  <si>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</si>
  <si>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</si>
  <si>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</si>
  <si>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</si>
  <si>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</si>
  <si>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</si>
  <si>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</si>
  <si>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</si>
  <si>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</si>
  <si>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</si>
  <si>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</si>
  <si>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</si>
  <si>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</si>
  <si>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</si>
  <si>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</si>
  <si>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</si>
  <si>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</si>
  <si>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</si>
  <si>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</si>
  <si>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</si>
  <si>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</si>
  <si>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</si>
  <si>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</si>
  <si>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</si>
  <si>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</si>
  <si>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</si>
  <si>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</si>
  <si>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</si>
  <si>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</si>
  <si>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</si>
  <si>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</si>
  <si>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</si>
  <si>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</si>
  <si>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</si>
  <si>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</si>
  <si>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</si>
  <si>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</si>
  <si>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</si>
  <si>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</si>
  <si>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</si>
  <si>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</si>
  <si>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</si>
  <si>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</si>
  <si>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</si>
  <si>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</si>
  <si>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</si>
  <si>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</si>
  <si>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</si>
  <si>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</si>
  <si>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</si>
  <si>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</si>
  <si>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</si>
  <si>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</si>
  <si>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</si>
  <si>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</si>
  <si>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</si>
  <si>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</si>
  <si>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</si>
  <si>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</si>
  <si>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</si>
  <si>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</si>
  <si>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</si>
  <si>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</si>
  <si>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</si>
  <si>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</si>
  <si>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</si>
  <si>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</si>
  <si>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</si>
  <si>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</si>
  <si>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</si>
  <si>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</si>
  <si>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</si>
  <si>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</si>
  <si>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</si>
  <si>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</si>
  <si>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</si>
  <si>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</si>
  <si>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</si>
  <si>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</si>
  <si>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</si>
  <si>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</si>
  <si>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</si>
  <si>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</si>
  <si>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</si>
  <si>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</si>
  <si>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</si>
  <si>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</si>
  <si>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</si>
  <si>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</si>
  <si>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</si>
  <si>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</si>
  <si>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</si>
  <si>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</si>
  <si>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</si>
  <si>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</si>
  <si>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</si>
  <si>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</si>
  <si>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</si>
  <si>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</si>
  <si>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</si>
  <si>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</si>
  <si>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</si>
  <si>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</si>
  <si>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</si>
  <si>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</si>
  <si>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</si>
  <si>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</si>
  <si>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</si>
  <si>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</si>
  <si>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</si>
  <si>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</si>
  <si>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</si>
  <si>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</si>
  <si>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</si>
  <si>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</si>
  <si>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</si>
  <si>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</si>
  <si>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</si>
  <si>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</si>
  <si>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</si>
  <si>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</si>
  <si>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</si>
  <si>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</si>
  <si>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</si>
  <si>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</si>
  <si>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</si>
  <si>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</si>
  <si>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</si>
  <si>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</si>
  <si>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</si>
  <si>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</si>
  <si>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</si>
  <si>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</si>
  <si>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</si>
  <si>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</si>
  <si>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</si>
  <si>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</si>
  <si>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</si>
  <si>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</si>
  <si>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</si>
  <si>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</si>
  <si>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</si>
  <si>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</si>
  <si>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</si>
  <si>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</si>
  <si>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</si>
  <si>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</si>
  <si>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</si>
  <si>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</si>
  <si>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</si>
  <si>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</si>
  <si>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</si>
  <si>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</si>
  <si>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</si>
  <si>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</si>
  <si>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</si>
  <si>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</si>
  <si>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</si>
  <si>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</si>
  <si>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</si>
  <si>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</si>
  <si>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</si>
  <si>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</si>
  <si>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</si>
  <si>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</si>
  <si>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</si>
  <si>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</si>
  <si>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</si>
  <si>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</si>
  <si>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</si>
  <si>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</si>
  <si>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</si>
  <si>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</si>
  <si>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</si>
  <si>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</si>
  <si>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</si>
  <si>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</si>
  <si>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</si>
  <si>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</si>
  <si>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</si>
  <si>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</si>
  <si>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</si>
  <si>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</si>
  <si>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</si>
  <si>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</si>
  <si>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</si>
  <si>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</si>
  <si>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</si>
  <si>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</si>
  <si>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</si>
  <si>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</si>
  <si>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</si>
  <si>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</si>
  <si>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</si>
  <si>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</si>
  <si>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</si>
  <si>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</si>
  <si>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</si>
  <si>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</si>
  <si>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</si>
  <si>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</si>
  <si>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</si>
  <si>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</si>
  <si>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</si>
  <si>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</si>
  <si>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</si>
  <si>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</si>
  <si>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</si>
  <si>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</si>
  <si>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</si>
  <si>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</si>
  <si>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</si>
  <si>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</si>
  <si>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</si>
  <si>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</si>
  <si>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</si>
  <si>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</si>
  <si>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</si>
  <si>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</si>
  <si>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</si>
  <si>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</si>
  <si>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</si>
  <si>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</si>
  <si>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</si>
  <si>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</si>
  <si>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</si>
  <si>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</si>
  <si>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</si>
  <si>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</si>
  <si>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</si>
  <si>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</si>
  <si>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</si>
  <si>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</si>
  <si>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</si>
  <si>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</si>
  <si>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</si>
  <si>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</si>
  <si>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</si>
  <si>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</si>
  <si>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</si>
  <si>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</si>
  <si>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</si>
  <si>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</si>
  <si>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</si>
  <si>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</si>
  <si>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</si>
  <si>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</si>
  <si>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</si>
  <si>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</si>
  <si>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</si>
  <si>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</si>
  <si>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</si>
  <si>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</si>
  <si>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</si>
  <si>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</si>
  <si>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</si>
  <si>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</si>
  <si>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</si>
  <si>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</si>
  <si>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</si>
  <si>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</si>
  <si>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</si>
  <si>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</si>
  <si>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</si>
  <si>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</si>
  <si>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</si>
  <si>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</si>
  <si>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</si>
  <si>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</si>
  <si>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</si>
  <si>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</si>
  <si>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</si>
  <si>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</si>
  <si>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</si>
  <si>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</si>
  <si>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</si>
  <si>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</si>
  <si>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</si>
  <si>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</si>
  <si>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</si>
  <si>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</si>
  <si>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</si>
  <si>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</si>
  <si>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</si>
  <si>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</si>
  <si>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</si>
  <si>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</si>
  <si>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</si>
  <si>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</si>
  <si>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</si>
  <si>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</si>
  <si>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</si>
  <si>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</si>
  <si>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</si>
  <si>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</si>
  <si>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</si>
  <si>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</si>
  <si>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</si>
  <si>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</si>
  <si>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</si>
  <si>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</si>
  <si>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</si>
  <si>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</si>
  <si>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</si>
  <si>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</si>
  <si>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</si>
  <si>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</si>
  <si>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</si>
  <si>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</si>
  <si>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</si>
  <si>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</si>
  <si>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</si>
  <si>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</si>
  <si>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</si>
  <si>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</si>
  <si>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</si>
  <si>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</si>
  <si>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</si>
  <si>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</si>
  <si>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</si>
  <si>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</si>
  <si>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</si>
  <si>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</si>
  <si>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</si>
  <si>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</si>
  <si>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</si>
  <si>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</si>
  <si>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</si>
  <si>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</si>
  <si>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</si>
  <si>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</si>
  <si>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</si>
  <si>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</si>
  <si>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</si>
  <si>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</si>
  <si>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</si>
  <si>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</si>
  <si>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</si>
  <si>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</si>
  <si>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</si>
  <si>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</si>
  <si>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</si>
  <si>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</si>
  <si>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</si>
  <si>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</si>
  <si>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</si>
  <si>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</si>
  <si>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</si>
  <si>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</si>
  <si>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</si>
  <si>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</si>
  <si>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</si>
  <si>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</si>
  <si>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</si>
  <si>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</si>
  <si>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</si>
  <si>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</si>
  <si>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</si>
  <si>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</si>
  <si>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</si>
  <si>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</si>
  <si>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</si>
  <si>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</si>
  <si>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</si>
  <si>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</si>
  <si>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</si>
  <si>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</si>
  <si>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</si>
  <si>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</si>
  <si>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</si>
  <si>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</si>
  <si>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</si>
  <si>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</si>
  <si>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</si>
  <si>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</si>
  <si>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</si>
  <si>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</si>
  <si>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</si>
  <si>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</si>
  <si>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</si>
  <si>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</si>
  <si>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</si>
  <si>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</si>
  <si>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</si>
  <si>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</si>
  <si>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</si>
  <si>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</si>
  <si>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</si>
  <si>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</si>
  <si>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</si>
  <si>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</si>
  <si>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</si>
  <si>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</si>
  <si>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</si>
  <si>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</si>
  <si>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</si>
  <si>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</si>
  <si>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</si>
  <si>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</si>
  <si>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</si>
  <si>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</si>
  <si>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</si>
  <si>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</si>
  <si>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</si>
  <si>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</si>
  <si>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</si>
  <si>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</si>
  <si>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</si>
  <si>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</si>
  <si>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</si>
  <si>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</si>
  <si>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</si>
  <si>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</si>
  <si>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</si>
  <si>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</si>
  <si>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</si>
  <si>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</si>
  <si>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</si>
  <si>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</si>
  <si>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</si>
  <si>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</si>
  <si>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</si>
  <si>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</si>
  <si>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</si>
  <si>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</si>
  <si>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</si>
  <si>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</si>
  <si>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</si>
  <si>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</si>
  <si>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</si>
  <si>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</si>
  <si>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</si>
  <si>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</si>
  <si>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</si>
  <si>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</si>
  <si>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</si>
  <si>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</si>
  <si>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</si>
  <si>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</si>
  <si>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</si>
  <si>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</si>
  <si>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</si>
  <si>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</si>
  <si>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</si>
  <si>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</si>
  <si>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</si>
  <si>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</si>
  <si>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</si>
  <si>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</si>
  <si>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</si>
  <si>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</si>
  <si>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</si>
  <si>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</si>
  <si>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</si>
  <si>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</si>
  <si>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</si>
  <si>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</si>
  <si>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</si>
  <si>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</si>
  <si>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</si>
  <si>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</si>
  <si>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</si>
  <si>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</si>
  <si>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</si>
  <si>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</si>
  <si>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</si>
  <si>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</si>
  <si>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</si>
  <si>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</si>
  <si>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</si>
  <si>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</si>
  <si>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</si>
  <si>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</si>
  <si>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</si>
  <si>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</si>
  <si>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</si>
  <si>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</si>
  <si>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</si>
  <si>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</si>
  <si>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</si>
  <si>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</si>
  <si>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</si>
  <si>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</si>
  <si>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</si>
  <si>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</si>
  <si>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</si>
  <si>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</si>
  <si>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</si>
  <si>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</si>
  <si>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</si>
  <si>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</si>
  <si>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</si>
  <si>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</si>
  <si>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</si>
  <si>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</si>
  <si>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</si>
  <si>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</si>
  <si>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</si>
  <si>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</si>
  <si>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</si>
  <si>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</si>
  <si>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</si>
  <si>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</si>
  <si>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</si>
  <si>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</si>
  <si>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</si>
  <si>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</si>
  <si>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</si>
  <si>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</si>
  <si>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</si>
  <si>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</si>
  <si>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</si>
  <si>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</si>
  <si>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</si>
  <si>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</si>
  <si>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</si>
  <si>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</si>
  <si>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</si>
  <si>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</si>
  <si>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</si>
  <si>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</si>
  <si>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</si>
  <si>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</si>
  <si>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</si>
  <si>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</si>
  <si>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</si>
  <si>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</si>
  <si>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</si>
  <si>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</si>
  <si>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</si>
  <si>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</si>
  <si>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</si>
  <si>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</si>
  <si>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</si>
  <si>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</si>
  <si>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</si>
  <si>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</si>
  <si>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</si>
  <si>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</si>
  <si>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</si>
  <si>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</si>
  <si>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</si>
  <si>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</si>
  <si>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</si>
  <si>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</si>
  <si>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</si>
  <si>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</si>
  <si>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</si>
  <si>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</si>
  <si>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</si>
  <si>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</si>
  <si>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</si>
  <si>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</si>
  <si>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</si>
  <si>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</si>
  <si>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</si>
  <si>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</si>
  <si>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</si>
  <si>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</si>
  <si>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</si>
  <si>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</si>
  <si>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</si>
  <si>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</si>
  <si>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</si>
  <si>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</si>
  <si>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</si>
  <si>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</si>
  <si>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</si>
  <si>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</si>
  <si>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</si>
  <si>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</si>
  <si>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</si>
  <si>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</si>
  <si>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</si>
  <si>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</si>
  <si>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</si>
  <si>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</si>
  <si>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</si>
  <si>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</si>
  <si>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</si>
  <si>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</si>
  <si>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</si>
  <si>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</si>
  <si>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</si>
  <si>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</si>
  <si>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</si>
  <si>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</si>
  <si>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</si>
  <si>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</si>
  <si>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</si>
  <si>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</si>
  <si>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</si>
  <si>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</si>
  <si>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</si>
  <si>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</si>
  <si>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</si>
  <si>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</si>
  <si>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</si>
  <si>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</si>
  <si>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</si>
  <si>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</si>
  <si>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</si>
  <si>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</si>
  <si>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</si>
  <si>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</si>
  <si>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</si>
  <si>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</si>
  <si>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</si>
  <si>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</si>
  <si>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</si>
  <si>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</si>
  <si>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</si>
  <si>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</si>
  <si>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</si>
  <si>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</si>
  <si>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</si>
  <si>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</si>
  <si>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</si>
  <si>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</si>
  <si>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</si>
  <si>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</si>
  <si>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</si>
  <si>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</si>
  <si>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</si>
  <si>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</si>
  <si>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</si>
  <si>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</si>
  <si>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</si>
  <si>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</si>
  <si>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</si>
  <si>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</si>
  <si>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</si>
  <si>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</si>
  <si>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</si>
  <si>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</si>
  <si>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</si>
  <si>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</si>
  <si>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</si>
  <si>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</si>
  <si>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</si>
  <si>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</si>
  <si>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</si>
  <si>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</si>
  <si>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</si>
  <si>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</si>
  <si>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</si>
  <si>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</si>
  <si>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</si>
  <si>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</si>
  <si>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</si>
  <si>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</si>
  <si>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</si>
  <si>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</si>
  <si>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</si>
  <si>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</si>
  <si>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</si>
  <si>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</si>
  <si>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</si>
  <si>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</si>
  <si>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</si>
  <si>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</si>
  <si>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</si>
  <si>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</si>
  <si>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</si>
  <si>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</si>
  <si>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</si>
  <si>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</si>
  <si>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</si>
  <si>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</si>
  <si>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</si>
  <si>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</si>
  <si>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</si>
  <si>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</si>
  <si>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</si>
  <si>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</si>
  <si>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</si>
  <si>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</si>
  <si>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</si>
  <si>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</si>
  <si>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</si>
  <si>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</si>
  <si>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</si>
  <si>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</si>
  <si>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</si>
  <si>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</si>
  <si>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</si>
  <si>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</si>
  <si>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</si>
  <si>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</si>
  <si>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</si>
  <si>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</si>
  <si>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</si>
  <si>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</si>
  <si>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</si>
  <si>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</si>
  <si>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</si>
  <si>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</si>
  <si>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</si>
  <si>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</si>
  <si>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</si>
  <si>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</si>
  <si>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</si>
  <si>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</si>
  <si>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</si>
  <si>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</si>
  <si>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</si>
  <si>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</si>
  <si>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</si>
  <si>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</si>
  <si>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</si>
  <si>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</si>
  <si>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</si>
  <si>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</si>
  <si>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</si>
  <si>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</si>
  <si>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</si>
  <si>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</si>
  <si>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</si>
  <si>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</si>
  <si>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</si>
  <si>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</si>
  <si>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</si>
  <si>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</si>
  <si>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</si>
  <si>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</si>
  <si>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</si>
  <si>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</si>
  <si>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</si>
  <si>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</si>
  <si>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</si>
  <si>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</si>
  <si>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</si>
  <si>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</si>
  <si>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</si>
  <si>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</si>
  <si>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</si>
  <si>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</si>
  <si>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</si>
  <si>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</si>
  <si>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</si>
  <si>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</si>
  <si>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</si>
  <si>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</si>
  <si>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</si>
  <si>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</si>
  <si>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</si>
  <si>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</si>
  <si>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</si>
  <si>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</si>
  <si>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</si>
  <si>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</si>
  <si>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</si>
  <si>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</si>
  <si>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</si>
  <si>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</si>
  <si>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</si>
  <si>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</si>
  <si>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</si>
  <si>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</si>
  <si>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</si>
  <si>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</si>
  <si>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</si>
  <si>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</si>
  <si>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</si>
  <si>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</si>
  <si>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</si>
  <si>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</si>
  <si>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</si>
  <si>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</si>
  <si>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</si>
  <si>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</si>
  <si>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</si>
  <si>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</si>
  <si>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</si>
  <si>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</si>
  <si>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</si>
  <si>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</si>
  <si>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</si>
  <si>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</si>
  <si>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</si>
  <si>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</si>
  <si>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</si>
  <si>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</si>
  <si>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</si>
  <si>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</si>
  <si>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</si>
  <si>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</si>
  <si>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</si>
  <si>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</si>
  <si>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</si>
  <si>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</si>
  <si>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</si>
  <si>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</si>
  <si>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</si>
  <si>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</si>
  <si>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</si>
  <si>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</si>
  <si>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</si>
  <si>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</si>
  <si>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</si>
  <si>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</si>
  <si>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</si>
  <si>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</si>
  <si>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</si>
  <si>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</si>
  <si>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</si>
  <si>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</si>
  <si>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</si>
  <si>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</si>
  <si>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</si>
  <si>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</si>
  <si>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</si>
  <si>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</si>
  <si>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</si>
  <si>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</si>
  <si>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</si>
  <si>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</si>
  <si>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</si>
  <si>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</si>
  <si>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</si>
  <si>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</si>
  <si>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</si>
  <si>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</si>
  <si>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</si>
  <si>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</si>
  <si>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</si>
  <si>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</si>
  <si>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</si>
  <si>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</si>
  <si>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</si>
  <si>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</si>
  <si>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</si>
  <si>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</si>
  <si>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</si>
  <si>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</si>
  <si>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</si>
  <si>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</si>
  <si>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</si>
  <si>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</si>
  <si>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</si>
  <si>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</si>
  <si>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</si>
  <si>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</si>
  <si>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</si>
  <si>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</si>
  <si>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</si>
  <si>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</si>
  <si>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</si>
  <si>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</si>
  <si>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</si>
  <si>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</si>
  <si>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</si>
  <si>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</si>
  <si>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</si>
  <si>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</si>
  <si>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</si>
  <si>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</si>
  <si>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</si>
  <si>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</si>
  <si>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</si>
  <si>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</si>
  <si>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</si>
  <si>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</si>
  <si>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</si>
  <si>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</si>
  <si>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</si>
  <si>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</si>
  <si>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</si>
  <si>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</si>
  <si>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</si>
  <si>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</si>
  <si>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</si>
  <si>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</si>
  <si>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</si>
  <si>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</si>
  <si>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</si>
  <si>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</si>
  <si>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</si>
  <si>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</si>
  <si>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</si>
  <si>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</si>
  <si>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</si>
  <si>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</si>
  <si>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</si>
  <si>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</si>
  <si>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</si>
  <si>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</si>
  <si>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</si>
  <si>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</si>
  <si>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</si>
  <si>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</si>
  <si>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</si>
  <si>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</si>
  <si>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</si>
  <si>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</si>
  <si>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</si>
  <si>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</si>
  <si>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</si>
  <si>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</si>
  <si>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</si>
  <si>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</si>
  <si>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</si>
  <si>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</si>
  <si>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</si>
  <si>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</si>
  <si>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</si>
  <si>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</si>
  <si>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</si>
  <si>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</si>
  <si>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</si>
  <si>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</si>
  <si>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</si>
  <si>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</si>
  <si>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</si>
  <si>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</si>
  <si>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</si>
  <si>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</si>
  <si>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</si>
  <si>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</si>
  <si>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</si>
  <si>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</si>
  <si>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</si>
  <si>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</si>
  <si>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</si>
  <si>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</si>
  <si>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</si>
  <si>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</si>
  <si>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</si>
  <si>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</si>
  <si>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</si>
  <si>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</si>
  <si>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</si>
  <si>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</si>
  <si>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</si>
  <si>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</si>
  <si>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</si>
  <si>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</si>
  <si>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</si>
  <si>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</si>
  <si>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</si>
  <si>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</si>
  <si>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</si>
  <si>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</si>
  <si>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</si>
  <si>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</si>
  <si>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</si>
  <si>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</si>
  <si>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</si>
  <si>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</si>
  <si>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</si>
  <si>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</si>
  <si>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</si>
  <si>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</si>
  <si>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</si>
  <si>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</si>
  <si>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</si>
  <si>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</si>
  <si>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</si>
  <si>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</si>
  <si>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</si>
  <si>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</si>
  <si>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</si>
  <si>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</si>
  <si>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</si>
  <si>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</si>
  <si>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</si>
  <si>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</si>
  <si>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</si>
  <si>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</si>
  <si>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</si>
  <si>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</si>
  <si>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</si>
  <si>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</si>
  <si>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</si>
  <si>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</si>
  <si>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</si>
  <si>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</si>
  <si>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</si>
  <si>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</si>
  <si>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</si>
  <si>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</si>
  <si>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</si>
  <si>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</si>
  <si>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</si>
  <si>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</si>
  <si>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</si>
  <si>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</si>
  <si>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</si>
  <si>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</si>
  <si>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</si>
  <si>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</si>
  <si>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</si>
  <si>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</si>
  <si>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</si>
  <si>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</si>
  <si>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</si>
  <si>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</si>
  <si>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</si>
  <si>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</si>
  <si>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</si>
  <si>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</si>
  <si>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</si>
  <si>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</si>
  <si>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</si>
  <si>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</si>
  <si>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</si>
  <si>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</si>
  <si>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</si>
  <si>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</si>
  <si>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</si>
  <si>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</si>
  <si>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</si>
  <si>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</si>
  <si>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</si>
  <si>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</si>
  <si>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</si>
  <si>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</si>
  <si>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</si>
  <si>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</si>
  <si>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</si>
  <si>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</si>
  <si>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</si>
  <si>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</si>
  <si>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</si>
  <si>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</si>
  <si>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</si>
  <si>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</si>
  <si>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</si>
  <si>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</si>
  <si>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</si>
  <si>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</si>
  <si>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</si>
  <si>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</si>
  <si>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</si>
  <si>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</si>
  <si>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</si>
  <si>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</si>
  <si>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</si>
  <si>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</si>
  <si>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</si>
  <si>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</si>
  <si>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</si>
  <si>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</si>
  <si>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</si>
  <si>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</si>
  <si>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</si>
  <si>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</si>
  <si>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</si>
  <si>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</si>
  <si>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</si>
  <si>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</si>
  <si>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</si>
  <si>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</si>
  <si>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</si>
  <si>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</si>
  <si>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</si>
  <si>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</si>
  <si>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</si>
  <si>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</si>
  <si>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</si>
  <si>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</si>
  <si>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</si>
  <si>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</si>
  <si>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</si>
  <si>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</si>
  <si>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</si>
  <si>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</si>
  <si>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</si>
  <si>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</si>
  <si>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</si>
  <si>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</si>
  <si>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</si>
  <si>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</si>
  <si>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</si>
  <si>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</si>
  <si>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</si>
  <si>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</si>
  <si>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</si>
  <si>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</si>
  <si>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</si>
  <si>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</si>
  <si>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</si>
  <si>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</si>
  <si>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</si>
  <si>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</si>
  <si>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</si>
  <si>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</si>
  <si>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</si>
  <si>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</si>
  <si>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</si>
  <si>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</si>
  <si>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</si>
  <si>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</si>
  <si>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</si>
  <si>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</si>
  <si>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</si>
  <si>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</si>
  <si>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</si>
  <si>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</si>
  <si>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</si>
  <si>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</si>
  <si>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</si>
  <si>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</si>
  <si>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</si>
  <si>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</si>
  <si>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</si>
  <si>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</si>
  <si>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</si>
  <si>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</si>
  <si>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</si>
  <si>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</si>
  <si>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</si>
  <si>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</si>
  <si>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</si>
  <si>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</si>
  <si>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</si>
  <si>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</si>
  <si>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</si>
  <si>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</si>
  <si>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</si>
  <si>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</si>
  <si>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</si>
  <si>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</si>
  <si>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</si>
  <si>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</si>
  <si>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</si>
  <si>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</si>
  <si>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</si>
  <si>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</si>
  <si>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</si>
  <si>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</si>
  <si>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</si>
  <si>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</si>
  <si>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</si>
  <si>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</si>
  <si>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</si>
  <si>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</si>
  <si>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</si>
  <si>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</si>
  <si>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</si>
  <si>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</si>
  <si>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</si>
  <si>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</si>
  <si>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</si>
  <si>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</si>
  <si>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</si>
  <si>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</si>
  <si>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</si>
  <si>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</si>
  <si>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</si>
  <si>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</si>
  <si>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</si>
  <si>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</si>
  <si>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</si>
  <si>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</si>
  <si>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</si>
  <si>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</si>
  <si>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</si>
  <si>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</si>
  <si>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</si>
  <si>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</si>
  <si>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</si>
  <si>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</si>
  <si>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</si>
  <si>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</si>
  <si>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</si>
  <si>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</si>
  <si>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</si>
  <si>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</si>
  <si>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</si>
  <si>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</si>
  <si>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</si>
  <si>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</si>
  <si>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</si>
  <si>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</si>
  <si>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</si>
  <si>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</si>
  <si>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</si>
  <si>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</si>
  <si>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</si>
  <si>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</si>
  <si>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</si>
  <si>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</si>
  <si>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</si>
  <si>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</si>
  <si>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</si>
  <si>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</si>
  <si>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</si>
  <si>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</si>
  <si>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</si>
  <si>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</si>
  <si>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</si>
  <si>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</si>
  <si>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</si>
  <si>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</si>
  <si>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</si>
  <si>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</si>
  <si>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</si>
  <si>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</si>
  <si>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</si>
  <si>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</si>
  <si>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</si>
  <si>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</si>
  <si>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</si>
  <si>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</si>
  <si>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</si>
  <si>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</si>
  <si>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</si>
  <si>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</si>
  <si>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</si>
  <si>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</si>
  <si>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</si>
  <si>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</si>
  <si>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</si>
  <si>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</si>
  <si>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</si>
  <si>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</si>
  <si>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</si>
  <si>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</si>
  <si>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</si>
  <si>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</si>
  <si>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</si>
  <si>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</si>
  <si>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</si>
  <si>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</si>
  <si>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</si>
  <si>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</si>
  <si>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</si>
  <si>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</si>
  <si>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</si>
  <si>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</si>
  <si>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</si>
  <si>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</si>
  <si>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</si>
  <si>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</si>
  <si>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</si>
  <si>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</si>
  <si>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</si>
  <si>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</si>
  <si>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</si>
  <si>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</si>
  <si>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</si>
  <si>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</si>
  <si>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</si>
  <si>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</si>
  <si>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</si>
  <si>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</si>
  <si>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</si>
  <si>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</si>
  <si>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</si>
  <si>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</si>
  <si>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</si>
  <si>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</si>
  <si>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</si>
  <si>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</si>
  <si>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</si>
  <si>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</si>
  <si>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</si>
  <si>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</si>
  <si>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</si>
  <si>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</si>
  <si>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</si>
  <si>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</si>
  <si>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</si>
  <si>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</si>
  <si>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</si>
  <si>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</si>
  <si>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</si>
  <si>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</si>
  <si>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</si>
  <si>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</si>
  <si>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</si>
  <si>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</si>
  <si>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</si>
  <si>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</si>
  <si>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</si>
  <si>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</si>
  <si>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</si>
  <si>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</si>
  <si>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</si>
  <si>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</si>
  <si>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</si>
  <si>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</si>
  <si>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</si>
  <si>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</si>
  <si>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</si>
  <si>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</si>
  <si>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</si>
  <si>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</si>
  <si>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</si>
  <si>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</si>
  <si>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</si>
  <si>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</si>
  <si>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</si>
  <si>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</si>
  <si>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</si>
  <si>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</si>
  <si>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</si>
  <si>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</si>
  <si>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</si>
  <si>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</si>
  <si>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</si>
  <si>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</si>
  <si>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</si>
  <si>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</si>
  <si>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</si>
  <si>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</si>
  <si>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</si>
  <si>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</si>
  <si>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</si>
  <si>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</si>
  <si>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</si>
  <si>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</si>
  <si>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</si>
  <si>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</si>
  <si>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</si>
  <si>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</si>
  <si>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</si>
  <si>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</si>
  <si>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</si>
  <si>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</si>
  <si>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</si>
  <si>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</si>
  <si>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</si>
  <si>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</si>
  <si>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</si>
  <si>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</si>
  <si>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</si>
  <si>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</si>
  <si>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</si>
  <si>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</si>
  <si>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</si>
  <si>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</si>
  <si>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</si>
  <si>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</si>
  <si>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</si>
  <si>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</si>
  <si>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</si>
  <si>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</si>
  <si>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</si>
  <si>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</si>
  <si>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</si>
  <si>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</si>
  <si>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</si>
  <si>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</si>
  <si>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</si>
  <si>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</si>
  <si>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</si>
  <si>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</si>
  <si>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</si>
  <si>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</si>
  <si>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</si>
  <si>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</si>
  <si>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</si>
  <si>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</si>
  <si>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</si>
  <si>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</si>
  <si>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</si>
  <si>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</si>
  <si>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</si>
  <si>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</si>
  <si>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</si>
  <si>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</si>
  <si>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</si>
  <si>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</si>
  <si>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</si>
  <si>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</si>
  <si>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</si>
  <si>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</si>
  <si>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</si>
  <si>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</si>
  <si>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</si>
  <si>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</si>
  <si>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</si>
  <si>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</si>
  <si>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</si>
  <si>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</si>
  <si>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</si>
  <si>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</si>
  <si>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</si>
  <si>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</si>
  <si>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</si>
  <si>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</si>
  <si>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</si>
  <si>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</si>
  <si>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</si>
  <si>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</si>
  <si>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</si>
  <si>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</si>
  <si>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</si>
  <si>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</si>
  <si>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</si>
  <si>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</si>
  <si>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</si>
  <si>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</si>
  <si>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</si>
  <si>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</si>
  <si>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</si>
  <si>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</si>
  <si>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</si>
  <si>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</si>
  <si>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</si>
  <si>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</si>
  <si>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</si>
  <si>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</si>
  <si>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</si>
  <si>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</si>
  <si>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</si>
  <si>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</si>
  <si>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</si>
  <si>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</si>
  <si>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</si>
  <si>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</si>
  <si>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</si>
  <si>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</si>
  <si>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</si>
  <si>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</si>
  <si>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</si>
  <si>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</si>
  <si>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</si>
  <si>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</si>
  <si>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</si>
  <si>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</si>
  <si>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</si>
  <si>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</si>
  <si>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</si>
  <si>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</si>
  <si>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</si>
  <si>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</si>
  <si>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</si>
  <si>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</si>
  <si>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</si>
  <si>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</si>
  <si>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</si>
  <si>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</si>
  <si>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</si>
  <si>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</si>
  <si>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</si>
  <si>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</si>
  <si>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</si>
  <si>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</si>
  <si>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</si>
  <si>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</si>
  <si>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</si>
  <si>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</si>
  <si>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</si>
  <si>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</si>
  <si>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</si>
  <si>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</si>
  <si>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</si>
  <si>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</si>
  <si>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</si>
  <si>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</si>
  <si>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</si>
  <si>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</si>
  <si>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</si>
  <si>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</si>
  <si>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</si>
  <si>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</si>
  <si>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</si>
  <si>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</si>
  <si>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</si>
  <si>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</si>
  <si>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</si>
  <si>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</si>
  <si>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</si>
  <si>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</si>
  <si>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</si>
  <si>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</si>
  <si>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</si>
  <si>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</si>
  <si>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</si>
  <si>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</si>
  <si>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</si>
  <si>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</si>
  <si>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</si>
  <si>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</si>
  <si>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</si>
  <si>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</si>
  <si>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</si>
  <si>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</si>
  <si>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</si>
  <si>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</si>
  <si>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</si>
  <si>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</si>
  <si>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</si>
  <si>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</si>
  <si>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</si>
  <si>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</si>
  <si>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</si>
  <si>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</si>
  <si>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</si>
  <si>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</si>
  <si>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</si>
  <si>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</si>
  <si>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</si>
  <si>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</si>
  <si>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</si>
  <si>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</si>
  <si>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</si>
  <si>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</si>
  <si>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</si>
  <si>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</si>
  <si>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</si>
  <si>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</si>
  <si>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</si>
  <si>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</si>
  <si>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</si>
  <si>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</si>
  <si>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</si>
  <si>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</si>
  <si>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</si>
  <si>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</si>
  <si>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</si>
  <si>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</si>
  <si>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</si>
  <si>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</si>
  <si>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</si>
  <si>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</si>
  <si>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</si>
  <si>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</si>
  <si>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</si>
  <si>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</si>
  <si>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</si>
  <si>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</si>
  <si>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</si>
  <si>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</si>
  <si>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</si>
  <si>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</si>
  <si>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</si>
  <si>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</si>
  <si>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</si>
  <si>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</si>
  <si>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</si>
  <si>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</si>
  <si>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</si>
  <si>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</si>
  <si>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</si>
  <si>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</si>
  <si>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</si>
  <si>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</si>
  <si>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</si>
  <si>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</si>
  <si>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</si>
  <si>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</si>
  <si>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</si>
  <si>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</si>
  <si>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</si>
  <si>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</si>
  <si>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</si>
  <si>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</si>
  <si>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</si>
  <si>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</si>
  <si>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</si>
  <si>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</si>
  <si>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</si>
  <si>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</si>
  <si>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</si>
  <si>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</si>
  <si>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</si>
  <si>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</si>
  <si>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</si>
  <si>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</si>
  <si>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</si>
  <si>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</si>
  <si>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</si>
  <si>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</si>
  <si>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</si>
  <si>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</si>
  <si>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</si>
  <si>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</si>
  <si>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</si>
  <si>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</si>
  <si>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</si>
  <si>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</si>
  <si>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</si>
  <si>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</si>
  <si>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</si>
  <si>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</si>
  <si>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</si>
  <si>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</si>
  <si>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</si>
  <si>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</si>
  <si>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</si>
  <si>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</si>
  <si>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</si>
  <si>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</si>
  <si>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</si>
  <si>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</si>
  <si>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</si>
  <si>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</si>
  <si>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</si>
  <si>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</si>
  <si>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</si>
  <si>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</si>
  <si>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</si>
  <si>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</si>
  <si>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</si>
  <si>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</si>
  <si>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</si>
  <si>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</si>
  <si>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</si>
  <si>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</si>
  <si>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</si>
  <si>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</si>
  <si>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</si>
  <si>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</si>
  <si>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</si>
  <si>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</si>
  <si>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</si>
  <si>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</si>
  <si>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</si>
  <si>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</si>
  <si>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</si>
  <si>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</si>
  <si>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</si>
  <si>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</si>
  <si>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</si>
  <si>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</si>
  <si>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</si>
  <si>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</si>
  <si>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</si>
  <si>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</si>
  <si>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</si>
  <si>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</si>
  <si>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</si>
  <si>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</si>
  <si>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</si>
  <si>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</si>
  <si>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</si>
  <si>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</si>
  <si>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</si>
  <si>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</si>
  <si>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</si>
  <si>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</si>
  <si>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</si>
  <si>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</si>
  <si>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</si>
  <si>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</si>
  <si>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</si>
  <si>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</si>
  <si>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</si>
  <si>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</si>
  <si>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</si>
  <si>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</si>
  <si>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</si>
  <si>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</si>
  <si>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</si>
  <si>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</si>
  <si>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</si>
  <si>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</si>
  <si>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</si>
  <si>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</si>
  <si>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</si>
  <si>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</si>
  <si>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</si>
  <si>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</si>
  <si>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</si>
  <si>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</si>
  <si>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</si>
  <si>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</si>
  <si>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</si>
  <si>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</si>
  <si>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</si>
  <si>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</si>
  <si>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</si>
  <si>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</si>
  <si>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</si>
  <si>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</si>
  <si>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</si>
  <si>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</si>
  <si>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</si>
  <si>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</si>
  <si>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</si>
  <si>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</si>
  <si>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</si>
  <si>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</si>
  <si>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</si>
  <si>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</si>
  <si>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</si>
  <si>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</si>
  <si>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</si>
  <si>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</si>
  <si>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</si>
  <si>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</si>
  <si>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</si>
  <si>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</si>
  <si>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</si>
  <si>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</si>
  <si>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</si>
  <si>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</si>
  <si>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</si>
  <si>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</si>
  <si>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</si>
  <si>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</si>
  <si>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</si>
  <si>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</si>
  <si>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</si>
  <si>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</si>
  <si>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</si>
  <si>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</si>
  <si>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</si>
  <si>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</si>
  <si>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</si>
  <si>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</si>
  <si>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</si>
  <si>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</si>
  <si>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</si>
  <si>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</si>
  <si>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</si>
  <si>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</si>
  <si>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</si>
  <si>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</si>
  <si>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</si>
  <si>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</si>
  <si>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</si>
  <si>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</si>
  <si>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</si>
  <si>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</si>
  <si>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</si>
  <si>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</si>
  <si>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</si>
  <si>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</si>
  <si>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</si>
  <si>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</si>
  <si>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</si>
  <si>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</si>
  <si>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</si>
  <si>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</si>
  <si>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</si>
  <si>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</si>
  <si>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</si>
  <si>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</si>
  <si>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</si>
  <si>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</si>
  <si>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</si>
  <si>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</si>
  <si>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</si>
  <si>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</si>
  <si>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</si>
  <si>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</si>
  <si>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</si>
  <si>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</si>
  <si>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</si>
  <si>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</si>
  <si>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</si>
  <si>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</si>
  <si>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</si>
  <si>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</si>
  <si>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</si>
  <si>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</si>
  <si>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</si>
  <si>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</si>
  <si>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</si>
  <si>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</si>
  <si>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</si>
  <si>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</si>
  <si>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</si>
  <si>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</si>
  <si>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</si>
  <si>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</si>
  <si>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</si>
  <si>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</si>
  <si>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</si>
  <si>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</si>
  <si>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</si>
  <si>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</si>
  <si>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</si>
  <si>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</si>
  <si>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</si>
  <si>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</si>
  <si>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</si>
  <si>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</si>
  <si>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</si>
  <si>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</si>
  <si>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</si>
  <si>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</si>
  <si>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</si>
  <si>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</si>
  <si>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</si>
  <si>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</si>
  <si>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</si>
  <si>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</si>
  <si>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</si>
  <si>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</si>
  <si>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</si>
  <si>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</si>
  <si>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</si>
  <si>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</si>
  <si>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</si>
  <si>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</si>
  <si>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</si>
  <si>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</si>
  <si>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</si>
  <si>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</si>
  <si>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</si>
  <si>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</si>
  <si>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</si>
  <si>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</si>
  <si>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</si>
  <si>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</si>
  <si>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</si>
  <si>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</si>
  <si>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</si>
  <si>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</si>
  <si>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</si>
  <si>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</si>
  <si>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</si>
  <si>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</si>
  <si>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</si>
  <si>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</si>
  <si>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</si>
  <si>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</si>
  <si>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</si>
  <si>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</si>
  <si>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</si>
  <si>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</si>
  <si>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</si>
  <si>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</si>
  <si>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</si>
  <si>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</si>
  <si>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</si>
  <si>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</si>
  <si>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</si>
  <si>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</si>
  <si>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</si>
  <si>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</si>
  <si>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</si>
  <si>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</si>
  <si>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</si>
  <si>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</si>
  <si>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</si>
  <si>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</si>
  <si>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</si>
  <si>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</si>
  <si>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</si>
  <si>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</si>
  <si>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</si>
  <si>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</si>
  <si>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</si>
  <si>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</si>
  <si>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</si>
  <si>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</si>
  <si>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</si>
  <si>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</si>
  <si>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</si>
  <si>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</si>
  <si>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</si>
  <si>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</si>
  <si>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</si>
  <si>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</si>
  <si>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</si>
  <si>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</si>
  <si>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</si>
  <si>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</si>
  <si>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</si>
  <si>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</si>
  <si>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</si>
  <si>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</si>
  <si>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</si>
  <si>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</si>
  <si>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</si>
  <si>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</si>
  <si>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</si>
  <si>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</si>
  <si>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</si>
  <si>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</si>
  <si>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</si>
  <si>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</si>
  <si>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</si>
  <si>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</si>
  <si>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</si>
  <si>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</si>
  <si>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</si>
  <si>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</si>
  <si>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</si>
  <si>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</si>
  <si>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</si>
  <si>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</si>
  <si>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</si>
  <si>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</si>
  <si>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</si>
  <si>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</si>
  <si>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</si>
  <si>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</si>
  <si>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</si>
  <si>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</si>
  <si>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</si>
  <si>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</si>
  <si>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</si>
  <si>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</si>
  <si>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</si>
  <si>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</si>
  <si>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</si>
  <si>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</si>
  <si>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</si>
  <si>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</si>
  <si>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</si>
  <si>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</si>
  <si>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</si>
  <si>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</si>
  <si>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</si>
  <si>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</si>
  <si>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</si>
  <si>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</si>
  <si>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</si>
  <si>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</si>
  <si>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</si>
  <si>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</si>
  <si>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</si>
  <si>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</si>
  <si>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</si>
  <si>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</si>
  <si>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</si>
  <si>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</si>
  <si>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</si>
  <si>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</si>
  <si>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</si>
  <si>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</si>
  <si>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</si>
  <si>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</si>
  <si>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</si>
  <si>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</si>
  <si>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</si>
  <si>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</si>
  <si>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</si>
  <si>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</si>
  <si>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</si>
  <si>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</si>
  <si>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</si>
  <si>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</si>
  <si>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</si>
  <si>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</si>
  <si>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</si>
  <si>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</si>
  <si>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</si>
  <si>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</si>
  <si>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</si>
  <si>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</si>
  <si>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</si>
  <si>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</si>
  <si>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</si>
  <si>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</si>
  <si>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</si>
  <si>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</si>
  <si>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</si>
  <si>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</si>
  <si>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</si>
  <si>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</si>
  <si>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</si>
  <si>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</si>
  <si>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</si>
  <si>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</si>
  <si>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</si>
  <si>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</si>
  <si>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</si>
  <si>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</si>
  <si>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</si>
  <si>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</si>
  <si>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</si>
  <si>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</si>
  <si>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</si>
  <si>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</si>
  <si>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</si>
  <si>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</si>
  <si>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</si>
  <si>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</si>
  <si>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</si>
  <si>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</si>
  <si>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</si>
  <si>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</si>
  <si>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</si>
  <si>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</si>
  <si>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</si>
  <si>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</si>
  <si>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</si>
  <si>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</si>
  <si>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</si>
  <si>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</si>
  <si>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</si>
  <si>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</si>
  <si>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</si>
  <si>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</si>
  <si>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</si>
  <si>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</si>
  <si>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</si>
  <si>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</si>
  <si>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</si>
  <si>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</si>
  <si>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</si>
  <si>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</si>
  <si>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</si>
  <si>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</si>
  <si>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</si>
  <si>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</si>
  <si>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</si>
  <si>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</si>
  <si>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</si>
  <si>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</si>
  <si>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</si>
  <si>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</si>
  <si>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</si>
  <si>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</si>
  <si>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</si>
  <si>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</si>
  <si>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</si>
  <si>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</si>
  <si>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</si>
  <si>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</si>
  <si>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</si>
  <si>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</si>
  <si>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</si>
  <si>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</si>
  <si>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</si>
  <si>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</si>
  <si>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</si>
  <si>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</si>
  <si>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</si>
  <si>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</si>
  <si>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</si>
  <si>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</si>
  <si>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</si>
  <si>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</si>
  <si>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</si>
  <si>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</si>
  <si>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</si>
  <si>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</si>
  <si>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</si>
  <si>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</si>
  <si>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</si>
  <si>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</si>
  <si>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</si>
  <si>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</si>
  <si>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</si>
  <si>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</si>
  <si>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</si>
  <si>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</si>
  <si>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</si>
  <si>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</si>
  <si>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</si>
  <si>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</si>
  <si>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</si>
  <si>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</si>
  <si>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</si>
  <si>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</si>
  <si>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</si>
  <si>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</si>
  <si>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</si>
  <si>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</si>
  <si>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</si>
  <si>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</si>
  <si>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</si>
  <si>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</si>
  <si>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</si>
  <si>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</si>
  <si>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</si>
  <si>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</si>
  <si>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</si>
  <si>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</si>
  <si>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</si>
  <si>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</si>
  <si>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</si>
  <si>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</si>
  <si>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</si>
  <si>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</si>
  <si>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</si>
  <si>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</si>
  <si>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</si>
  <si>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</si>
  <si>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</si>
  <si>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</si>
  <si>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</si>
  <si>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</si>
  <si>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</si>
  <si>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</si>
  <si>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</si>
  <si>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</si>
  <si>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</si>
  <si>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</si>
  <si>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</si>
  <si>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</si>
  <si>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</si>
  <si>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</si>
  <si>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</si>
  <si>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</si>
  <si>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</si>
  <si>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</si>
  <si>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</si>
  <si>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</si>
  <si>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</si>
  <si>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</si>
  <si>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</si>
  <si>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</si>
  <si>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</si>
  <si>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</si>
  <si>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</si>
  <si>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</si>
  <si>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</si>
  <si>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</si>
  <si>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</si>
  <si>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</si>
  <si>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</si>
  <si>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</si>
  <si>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</si>
  <si>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</si>
  <si>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</si>
  <si>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</si>
  <si>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</si>
  <si>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</si>
  <si>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</si>
  <si>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</si>
  <si>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</si>
  <si>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</si>
  <si>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</si>
  <si>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</si>
  <si>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</si>
  <si>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</si>
  <si>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</si>
  <si>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</si>
  <si>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</si>
  <si>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</si>
  <si>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</si>
  <si>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</si>
  <si>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</si>
  <si>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</si>
  <si>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</si>
  <si>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</si>
  <si>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</si>
  <si>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</si>
  <si>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</si>
  <si>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</si>
  <si>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</si>
  <si>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</si>
  <si>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</si>
  <si>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</si>
  <si>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</si>
  <si>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</si>
  <si>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</si>
  <si>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</si>
  <si>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</si>
  <si>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</si>
  <si>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</si>
  <si>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</si>
  <si>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</si>
  <si>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</si>
  <si>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</si>
  <si>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</si>
  <si>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</si>
  <si>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</si>
  <si>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</si>
  <si>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</si>
  <si>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</si>
  <si>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</si>
  <si>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</si>
  <si>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</si>
  <si>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</si>
  <si>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</si>
  <si>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</si>
  <si>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</si>
  <si>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</si>
  <si>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</si>
  <si>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</si>
  <si>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</si>
  <si>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</si>
  <si>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</si>
  <si>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</si>
  <si>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</si>
  <si>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</si>
  <si>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</si>
  <si>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</si>
  <si>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</si>
  <si>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</si>
  <si>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</si>
  <si>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</si>
  <si>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</si>
  <si>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</si>
  <si>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</si>
  <si>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</si>
  <si>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</si>
  <si>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</si>
  <si>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</si>
  <si>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</si>
  <si>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</si>
  <si>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</si>
  <si>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</si>
  <si>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</si>
  <si>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</si>
  <si>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</si>
  <si>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</si>
  <si>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</si>
  <si>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</si>
  <si>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</si>
  <si>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</si>
  <si>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</si>
  <si>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</si>
  <si>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</si>
  <si>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</si>
  <si>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</si>
  <si>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</si>
  <si>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</si>
  <si>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</si>
  <si>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</si>
  <si>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</si>
  <si>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</si>
  <si>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</si>
  <si>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</si>
  <si>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</si>
  <si>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</si>
  <si>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</si>
  <si>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</si>
  <si>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</si>
  <si>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</si>
  <si>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</si>
  <si>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</si>
  <si>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</si>
  <si>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</si>
  <si>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</si>
  <si>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</si>
  <si>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</si>
  <si>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</si>
  <si>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</si>
  <si>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</si>
  <si>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</si>
  <si>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</si>
  <si>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</si>
  <si>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</si>
  <si>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</si>
  <si>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</si>
  <si>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</si>
  <si>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</si>
  <si>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</si>
  <si>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</si>
  <si>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</si>
  <si>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</si>
  <si>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</si>
  <si>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</si>
  <si>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</si>
  <si>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</si>
  <si>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</si>
  <si>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</si>
  <si>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</si>
  <si>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</si>
  <si>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</si>
  <si>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</si>
  <si>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</si>
  <si>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</si>
  <si>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</si>
  <si>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</si>
  <si>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</si>
  <si>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</si>
  <si>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</si>
  <si>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</si>
  <si>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</si>
  <si>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</si>
  <si>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</si>
  <si>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</si>
  <si>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</si>
  <si>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</si>
  <si>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</si>
  <si>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</si>
  <si>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</si>
  <si>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</si>
  <si>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</si>
  <si>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</si>
  <si>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</si>
  <si>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</si>
  <si>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</si>
  <si>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</si>
  <si>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</si>
  <si>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</si>
  <si>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</si>
  <si>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</si>
  <si>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</si>
  <si>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</si>
  <si>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</si>
  <si>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</si>
  <si>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</si>
  <si>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</si>
  <si>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</si>
  <si>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</si>
  <si>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</si>
  <si>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</si>
  <si>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</si>
  <si>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</si>
  <si>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</si>
  <si>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</si>
  <si>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</si>
  <si>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</si>
  <si>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</si>
  <si>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</si>
  <si>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</si>
  <si>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</si>
  <si>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</si>
  <si>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</si>
  <si>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</si>
  <si>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</si>
  <si>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</si>
  <si>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</si>
  <si>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</si>
  <si>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</si>
  <si>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</si>
  <si>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</si>
  <si>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</si>
  <si>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</si>
  <si>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</si>
  <si>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</si>
  <si>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</si>
  <si>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</si>
  <si>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</si>
  <si>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</si>
  <si>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</si>
  <si>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</si>
  <si>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</si>
  <si>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</si>
  <si>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</si>
  <si>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</si>
  <si>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</si>
  <si>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</si>
  <si>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</si>
  <si>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</si>
  <si>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</si>
  <si>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</si>
  <si>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</si>
  <si>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</si>
  <si>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</si>
  <si>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</si>
  <si>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</si>
  <si>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</si>
  <si>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</si>
  <si>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</si>
  <si>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</si>
  <si>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</si>
  <si>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</si>
  <si>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</si>
  <si>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</si>
  <si>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</si>
  <si>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</si>
  <si>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</si>
  <si>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</si>
  <si>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</si>
  <si>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</si>
  <si>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</si>
  <si>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</si>
  <si>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</si>
  <si>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</si>
  <si>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</si>
  <si>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</si>
  <si>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</si>
  <si>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</si>
  <si>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</si>
  <si>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</si>
  <si>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</si>
  <si>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</si>
  <si>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</si>
  <si>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</si>
  <si>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</si>
  <si>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</si>
  <si>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</si>
  <si>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</si>
  <si>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</si>
  <si>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</si>
  <si>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</si>
  <si>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</si>
  <si>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</si>
  <si>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</si>
  <si>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</si>
  <si>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</si>
  <si>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</si>
  <si>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</si>
  <si>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</si>
  <si>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</si>
  <si>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</si>
  <si>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</si>
  <si>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</si>
  <si>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</si>
  <si>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</si>
  <si>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</si>
  <si>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</si>
  <si>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</si>
  <si>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</si>
  <si>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</si>
  <si>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</si>
  <si>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</si>
  <si>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</si>
  <si>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</si>
  <si>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</si>
  <si>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</si>
  <si>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</si>
  <si>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</si>
  <si>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</si>
  <si>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</si>
  <si>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</si>
  <si>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</si>
  <si>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</si>
  <si>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</si>
  <si>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</si>
  <si>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</si>
  <si>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</si>
  <si>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</si>
  <si>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</si>
  <si>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</si>
  <si>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</si>
  <si>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</si>
  <si>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</si>
  <si>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</si>
  <si>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</si>
  <si>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</si>
  <si>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</si>
  <si>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</si>
  <si>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</si>
  <si>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</si>
  <si>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</si>
  <si>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</si>
  <si>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</si>
  <si>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</si>
  <si>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</si>
  <si>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</si>
  <si>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</si>
  <si>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</si>
  <si>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</si>
  <si>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</si>
  <si>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</si>
  <si>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</si>
  <si>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</si>
  <si>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</si>
  <si>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</si>
  <si>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</si>
  <si>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</si>
  <si>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</si>
  <si>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</si>
  <si>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</si>
  <si>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</si>
  <si>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</si>
  <si>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</si>
  <si>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</si>
  <si>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</si>
  <si>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</si>
  <si>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</si>
  <si>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</si>
  <si>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</si>
  <si>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</si>
  <si>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</si>
  <si>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</si>
  <si>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</si>
  <si>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</si>
  <si>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</si>
  <si>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</si>
  <si>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</si>
  <si>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</si>
  <si>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</si>
  <si>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</si>
  <si>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</si>
  <si>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</si>
  <si>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</si>
  <si>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</si>
  <si>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</si>
  <si>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</si>
  <si>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</si>
  <si>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</si>
  <si>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</si>
  <si>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</si>
  <si>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</si>
  <si>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</si>
  <si>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</si>
  <si>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</si>
  <si>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</si>
  <si>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</si>
  <si>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</si>
  <si>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</si>
  <si>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</si>
  <si>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</si>
  <si>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</si>
  <si>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</si>
  <si>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</si>
  <si>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</si>
  <si>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</si>
  <si>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</si>
  <si>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</si>
  <si>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</si>
  <si>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</si>
  <si>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</si>
  <si>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</si>
  <si>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</si>
  <si>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</si>
  <si>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</si>
  <si>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</si>
  <si>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</si>
  <si>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</si>
  <si>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</si>
  <si>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</si>
  <si>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</si>
  <si>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</si>
  <si>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</si>
  <si>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</si>
  <si>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</si>
  <si>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</si>
  <si>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</si>
  <si>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</si>
  <si>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</si>
  <si>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</si>
  <si>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</si>
  <si>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</si>
  <si>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</si>
  <si>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</si>
  <si>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</si>
  <si>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</si>
  <si>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</si>
  <si>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</si>
  <si>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</si>
  <si>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</si>
  <si>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</si>
  <si>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</si>
  <si>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</si>
  <si>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</si>
  <si>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</si>
  <si>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</si>
  <si>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</si>
  <si>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</si>
  <si>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</si>
  <si>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</si>
  <si>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</si>
  <si>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</si>
  <si>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</si>
  <si>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</si>
  <si>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</si>
  <si>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</si>
  <si>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</si>
  <si>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</si>
  <si>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</si>
  <si>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</si>
  <si>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</si>
  <si>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</si>
  <si>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</si>
  <si>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</si>
  <si>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</si>
  <si>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</si>
  <si>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</si>
  <si>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</si>
  <si>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</si>
  <si>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</si>
  <si>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</si>
  <si>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</si>
  <si>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</si>
  <si>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</si>
  <si>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</si>
  <si>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</si>
  <si>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</si>
  <si>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</si>
  <si>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</si>
  <si>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</si>
  <si>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</si>
  <si>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</si>
  <si>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</si>
  <si>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</si>
  <si>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</si>
  <si>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</si>
  <si>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</si>
  <si>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</si>
  <si>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</si>
  <si>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</si>
  <si>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</si>
  <si>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</si>
  <si>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</si>
  <si>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</si>
  <si>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</si>
  <si>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</si>
  <si>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</si>
  <si>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</si>
  <si>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</si>
  <si>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</si>
  <si>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</si>
  <si>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</si>
  <si>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</si>
  <si>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</si>
  <si>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</si>
  <si>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</si>
  <si>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</si>
  <si>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</si>
  <si>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</si>
  <si>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</si>
  <si>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</si>
  <si>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</si>
  <si>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</si>
  <si>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</si>
  <si>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</si>
  <si>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</si>
  <si>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</si>
  <si>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</si>
  <si>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</si>
  <si>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</si>
  <si>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</si>
  <si>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</si>
  <si>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</si>
  <si>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</si>
  <si>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</si>
  <si>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</si>
  <si>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</si>
  <si>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</si>
  <si>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</si>
  <si>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</si>
  <si>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</si>
  <si>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</si>
  <si>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</si>
  <si>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</si>
  <si>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</si>
  <si>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</si>
  <si>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</si>
  <si>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</si>
  <si>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</si>
  <si>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</si>
  <si>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</si>
  <si>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</si>
  <si>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</si>
  <si>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</si>
  <si>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</si>
  <si>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</si>
  <si>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</si>
  <si>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</si>
  <si>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</si>
  <si>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</si>
  <si>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</si>
  <si>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</si>
  <si>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</si>
  <si>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</si>
  <si>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</si>
  <si>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</si>
  <si>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</si>
  <si>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</si>
  <si>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</si>
  <si>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</si>
  <si>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</si>
  <si>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</si>
  <si>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</si>
  <si>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</si>
  <si>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</si>
  <si>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</si>
  <si>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</si>
  <si>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</si>
  <si>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</si>
  <si>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</si>
  <si>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</si>
  <si>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</si>
  <si>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</si>
  <si>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</si>
  <si>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</si>
  <si>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</si>
  <si>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</si>
  <si>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</si>
  <si>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</si>
  <si>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</si>
  <si>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</si>
  <si>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</si>
  <si>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</si>
  <si>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</si>
  <si>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</si>
  <si>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</si>
  <si>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</si>
  <si>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</si>
  <si>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</si>
  <si>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</si>
  <si>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</si>
  <si>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</si>
  <si>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</si>
  <si>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</si>
  <si>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</si>
  <si>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</si>
  <si>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</si>
  <si>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</si>
  <si>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</si>
  <si>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</si>
  <si>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</si>
  <si>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</si>
  <si>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</si>
  <si>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</si>
  <si>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</si>
  <si>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</si>
  <si>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</si>
  <si>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</si>
  <si>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</si>
  <si>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</si>
  <si>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</si>
  <si>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</si>
  <si>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</si>
  <si>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</si>
  <si>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</si>
  <si>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</si>
  <si>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</si>
  <si>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</si>
  <si>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</si>
  <si>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</si>
  <si>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</si>
  <si>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</si>
  <si>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</si>
  <si>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</si>
  <si>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</si>
  <si>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</si>
  <si>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</si>
  <si>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</si>
  <si>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</si>
  <si>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</si>
  <si>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</si>
  <si>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</si>
  <si>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</si>
  <si>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</si>
  <si>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</si>
  <si>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</si>
  <si>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</si>
  <si>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</si>
  <si>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</si>
  <si>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</si>
  <si>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</si>
  <si>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</si>
  <si>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</si>
  <si>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</si>
  <si>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</si>
  <si>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</si>
  <si>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</si>
  <si>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</si>
  <si>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</si>
  <si>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</si>
  <si>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</si>
  <si>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</si>
  <si>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</si>
  <si>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</si>
  <si>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</si>
  <si>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</si>
  <si>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</si>
  <si>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</si>
  <si>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</si>
  <si>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</si>
  <si>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</si>
  <si>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</si>
  <si>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</si>
  <si>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</si>
  <si>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</si>
  <si>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</si>
  <si>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</si>
  <si>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</si>
  <si>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</si>
  <si>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</si>
  <si>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</si>
  <si>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</si>
  <si>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</si>
  <si>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</si>
  <si>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</si>
  <si>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</si>
  <si>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</si>
  <si>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</si>
  <si>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</si>
  <si>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</si>
  <si>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</si>
  <si>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</si>
  <si>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</si>
  <si>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</si>
  <si>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</si>
  <si>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</si>
  <si>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</si>
  <si>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</si>
  <si>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</si>
  <si>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</si>
  <si>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</si>
  <si>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</si>
  <si>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</si>
  <si>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</si>
  <si>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</si>
  <si>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</si>
  <si>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</si>
  <si>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</si>
  <si>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</si>
  <si>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</si>
  <si>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</si>
  <si>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</si>
  <si>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</si>
  <si>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</si>
  <si>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</si>
  <si>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</si>
  <si>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</si>
  <si>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</si>
  <si>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</si>
  <si>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</si>
  <si>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</si>
  <si>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</si>
  <si>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</si>
  <si>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</si>
  <si>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</si>
  <si>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</si>
  <si>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</si>
  <si>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</si>
  <si>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</si>
  <si>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</si>
  <si>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</si>
  <si>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</si>
  <si>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</si>
  <si>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</si>
  <si>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</si>
  <si>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</si>
  <si>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</si>
  <si>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</si>
  <si>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</si>
  <si>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</si>
  <si>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</si>
  <si>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</si>
  <si>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</si>
  <si>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</si>
  <si>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</si>
  <si>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</si>
  <si>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</si>
  <si>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</si>
  <si>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</si>
  <si>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</si>
  <si>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</si>
  <si>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</si>
  <si>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</si>
  <si>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</si>
  <si>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</si>
  <si>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</si>
  <si>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</si>
  <si>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</si>
  <si>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</si>
  <si>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</si>
  <si>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</si>
  <si>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</si>
  <si>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</si>
  <si>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</si>
  <si>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</si>
  <si>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</si>
  <si>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</si>
  <si>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</si>
  <si>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</si>
  <si>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</si>
  <si>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</si>
  <si>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</si>
  <si>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</si>
  <si>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</si>
  <si>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</si>
  <si>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</si>
  <si>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</si>
  <si>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</si>
  <si>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</si>
  <si>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</si>
  <si>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</si>
  <si>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</si>
  <si>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</si>
  <si>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</si>
  <si>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</si>
  <si>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</si>
  <si>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</si>
  <si>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</si>
  <si>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</si>
  <si>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</si>
  <si>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</si>
  <si>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</si>
  <si>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</si>
  <si>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</si>
  <si>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</si>
  <si>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</si>
  <si>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</si>
  <si>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</si>
  <si>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</si>
  <si>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</si>
  <si>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</si>
  <si>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</si>
  <si>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</si>
  <si>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</si>
  <si>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</si>
  <si>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</si>
  <si>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</si>
  <si>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</si>
  <si>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</si>
  <si>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</si>
  <si>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</si>
  <si>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</si>
  <si>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</si>
  <si>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</si>
  <si>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</si>
  <si>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</si>
  <si>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</si>
  <si>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</si>
  <si>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</si>
  <si>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</si>
  <si>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</si>
  <si>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</si>
  <si>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</si>
  <si>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</si>
  <si>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</si>
  <si>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</si>
  <si>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</si>
  <si>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</si>
  <si>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</si>
  <si>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</si>
  <si>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</si>
  <si>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</si>
  <si>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</si>
  <si>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</si>
  <si>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</si>
  <si>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</si>
  <si>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</si>
  <si>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</si>
  <si>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</si>
  <si>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</si>
  <si>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</si>
  <si>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</si>
  <si>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</si>
  <si>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</si>
  <si>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</si>
  <si>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</si>
  <si>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</si>
  <si>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</si>
  <si>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</si>
  <si>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</si>
  <si>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</si>
  <si>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</si>
  <si>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</si>
  <si>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</si>
  <si>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</si>
  <si>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</si>
  <si>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</si>
  <si>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</si>
  <si>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</si>
  <si>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</si>
  <si>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</si>
  <si>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</si>
  <si>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</si>
  <si>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</si>
  <si>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</si>
  <si>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</si>
  <si>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</si>
  <si>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</si>
  <si>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</si>
  <si>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</si>
  <si>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</si>
  <si>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</si>
  <si>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</si>
  <si>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</si>
  <si>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</si>
  <si>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</si>
  <si>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</si>
  <si>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</si>
  <si>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</si>
  <si>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</si>
  <si>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</si>
  <si>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</si>
  <si>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</si>
  <si>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</si>
  <si>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</si>
  <si>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</si>
  <si>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</si>
  <si>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</si>
  <si>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</si>
  <si>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</si>
  <si>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</si>
  <si>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</si>
  <si>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</si>
  <si>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</si>
  <si>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</si>
  <si>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</si>
  <si>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</si>
  <si>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</si>
  <si>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</si>
  <si>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</si>
  <si>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</si>
  <si>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</si>
  <si>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</si>
  <si>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</si>
  <si>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</si>
  <si>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</si>
  <si>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</si>
  <si>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</si>
  <si>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</si>
  <si>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</si>
  <si>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</si>
  <si>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</si>
  <si>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</si>
  <si>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</si>
  <si>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</si>
  <si>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</si>
  <si>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</si>
  <si>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</si>
  <si>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</si>
  <si>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</si>
  <si>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</si>
  <si>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</si>
  <si>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</si>
  <si>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</si>
  <si>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</si>
  <si>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</si>
  <si>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</si>
  <si>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</si>
  <si>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</si>
  <si>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</si>
  <si>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</si>
  <si>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</si>
  <si>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</si>
  <si>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</si>
  <si>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</si>
  <si>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</si>
  <si>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</si>
  <si>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</si>
  <si>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</si>
  <si>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</si>
  <si>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</si>
  <si>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</si>
  <si>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</si>
  <si>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</si>
  <si>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</si>
  <si>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</si>
  <si>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</si>
  <si>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</si>
  <si>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</si>
  <si>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</si>
  <si>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</si>
  <si>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</si>
  <si>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</si>
  <si>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</si>
  <si>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</si>
  <si>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</si>
  <si>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</si>
  <si>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</si>
  <si>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</si>
  <si>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</si>
  <si>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</si>
  <si>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</si>
  <si>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</si>
  <si>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</si>
  <si>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</si>
  <si>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</si>
  <si>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</si>
  <si>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</si>
  <si>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</si>
  <si>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</si>
  <si>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</si>
  <si>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</si>
  <si>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</si>
  <si>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</si>
  <si>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</si>
  <si>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</si>
  <si>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</si>
  <si>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</si>
  <si>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</si>
  <si>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</si>
  <si>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</si>
  <si>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</si>
  <si>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</si>
  <si>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</si>
  <si>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</si>
  <si>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</si>
  <si>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</si>
  <si>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</si>
  <si>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</si>
  <si>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</si>
  <si>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</si>
  <si>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</si>
  <si>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</si>
  <si>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</si>
  <si>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</si>
  <si>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</si>
  <si>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</si>
  <si>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</si>
  <si>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</si>
  <si>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</si>
  <si>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</si>
  <si>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</si>
  <si>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</si>
  <si>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</si>
  <si>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</si>
  <si>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</si>
  <si>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</si>
  <si>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</si>
  <si>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</si>
  <si>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</si>
  <si>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</si>
  <si>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</si>
  <si>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</si>
  <si>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</si>
  <si>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</si>
  <si>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</si>
  <si>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</si>
  <si>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</si>
  <si>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</si>
  <si>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</si>
  <si>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</si>
  <si>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</si>
  <si>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</si>
  <si>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</si>
  <si>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</si>
  <si>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</si>
  <si>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</si>
  <si>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</si>
  <si>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</si>
  <si>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</si>
  <si>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</si>
  <si>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</si>
  <si>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</si>
  <si>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</si>
  <si>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</si>
  <si>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</si>
  <si>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</si>
  <si>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</si>
  <si>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</si>
  <si>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</si>
  <si>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</si>
  <si>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</si>
  <si>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</si>
  <si>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</si>
  <si>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</si>
  <si>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</si>
  <si>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</si>
  <si>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</si>
  <si>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</si>
  <si>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</si>
  <si>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</si>
  <si>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</si>
  <si>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</si>
  <si>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</si>
  <si>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</si>
  <si>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</si>
  <si>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</si>
  <si>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</si>
  <si>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</si>
  <si>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</si>
  <si>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</si>
  <si>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</si>
  <si>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</si>
  <si>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</si>
  <si>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</si>
  <si>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</si>
  <si>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</si>
  <si>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</si>
  <si>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</si>
  <si>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</si>
  <si>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</si>
  <si>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</si>
  <si>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</si>
  <si>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</si>
  <si>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</si>
  <si>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</si>
  <si>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</si>
  <si>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</si>
  <si>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</si>
  <si>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</si>
  <si>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</si>
  <si>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</si>
  <si>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</si>
  <si>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</si>
  <si>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</si>
  <si>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</si>
  <si>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</si>
  <si>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</si>
  <si>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</si>
  <si>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</si>
  <si>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</si>
  <si>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</si>
  <si>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</si>
  <si>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</si>
  <si>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</si>
  <si>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</si>
  <si>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</si>
  <si>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</si>
  <si>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</si>
  <si>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</si>
  <si>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</si>
  <si>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</si>
  <si>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</si>
  <si>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</si>
  <si>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</si>
  <si>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</si>
  <si>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</si>
  <si>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</si>
  <si>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</si>
  <si>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</si>
  <si>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</si>
  <si>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</si>
  <si>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</si>
  <si>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</si>
  <si>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</si>
  <si>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</si>
  <si>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</si>
  <si>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</si>
  <si>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</si>
  <si>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</si>
  <si>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</si>
  <si>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</si>
  <si>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</si>
  <si>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</si>
  <si>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</si>
  <si>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</si>
  <si>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</si>
  <si>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</si>
  <si>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</si>
  <si>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</si>
  <si>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</si>
  <si>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</si>
  <si>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</si>
  <si>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</si>
  <si>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</si>
  <si>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</si>
  <si>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</si>
  <si>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</si>
  <si>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</si>
  <si>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</si>
  <si>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</si>
  <si>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</si>
  <si>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</si>
  <si>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</si>
  <si>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</si>
  <si>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</si>
  <si>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</si>
  <si>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</si>
  <si>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</si>
  <si>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</si>
  <si>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</si>
  <si>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</si>
  <si>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</si>
  <si>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</si>
  <si>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</si>
  <si>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</si>
  <si>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</si>
  <si>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</si>
  <si>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</si>
  <si>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</si>
  <si>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</si>
  <si>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</si>
  <si>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</si>
  <si>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</si>
  <si>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</si>
  <si>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</si>
  <si>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</si>
  <si>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</si>
  <si>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</si>
  <si>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</si>
  <si>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</si>
  <si>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</si>
  <si>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</si>
  <si>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</si>
  <si>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</si>
  <si>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</si>
  <si>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</si>
  <si>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</si>
  <si>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</si>
  <si>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</si>
  <si>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</si>
  <si>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</si>
  <si>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</si>
  <si>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</si>
  <si>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</si>
  <si>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</si>
  <si>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</si>
  <si>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</si>
  <si>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</si>
  <si>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</si>
  <si>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</si>
  <si>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</si>
  <si>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</si>
  <si>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</si>
  <si>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</si>
  <si>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</si>
  <si>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</si>
  <si>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</si>
  <si>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</si>
  <si>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</si>
  <si>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</si>
  <si>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</si>
  <si>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</si>
  <si>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</si>
  <si>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</si>
  <si>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</si>
  <si>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</si>
  <si>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</si>
  <si>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</si>
  <si>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</si>
  <si>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</si>
  <si>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</si>
  <si>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</si>
  <si>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</si>
  <si>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</si>
  <si>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</si>
  <si>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</si>
  <si>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</si>
  <si>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</si>
  <si>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</si>
  <si>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</si>
  <si>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</si>
  <si>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</si>
  <si>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</si>
  <si>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</si>
  <si>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</si>
  <si>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</si>
  <si>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</si>
  <si>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</si>
  <si>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</si>
  <si>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</si>
  <si>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</si>
  <si>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</si>
  <si>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</si>
  <si>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</si>
  <si>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</si>
  <si>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</si>
  <si>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</si>
  <si>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</si>
  <si>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</si>
  <si>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</si>
  <si>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</si>
  <si>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</si>
  <si>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</si>
  <si>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</si>
  <si>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</si>
  <si>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</si>
  <si>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</si>
  <si>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</si>
  <si>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</si>
  <si>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</si>
  <si>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</si>
  <si>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</si>
  <si>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</si>
  <si>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</si>
  <si>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</si>
  <si>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</si>
  <si>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</si>
  <si>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</si>
  <si>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</si>
  <si>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</si>
  <si>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</si>
  <si>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</si>
  <si>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</si>
  <si>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</si>
  <si>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</si>
  <si>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</si>
  <si>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</si>
  <si>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</si>
  <si>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</si>
  <si>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</si>
  <si>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</si>
  <si>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</si>
  <si>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</si>
  <si>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</si>
  <si>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</si>
  <si>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</si>
  <si>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</si>
  <si>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</si>
  <si>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</si>
  <si>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</si>
  <si>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</si>
  <si>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</si>
  <si>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</si>
  <si>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</si>
  <si>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</si>
  <si>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</si>
  <si>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</si>
  <si>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</si>
  <si>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</si>
  <si>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</si>
  <si>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</si>
  <si>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</si>
  <si>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</si>
  <si>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</si>
  <si>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</si>
  <si>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</si>
  <si>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</si>
  <si>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</si>
  <si>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</si>
  <si>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</si>
  <si>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</si>
  <si>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</si>
  <si>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</si>
  <si>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</si>
  <si>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</si>
  <si>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</si>
  <si>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</si>
  <si>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</si>
  <si>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</si>
  <si>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</si>
  <si>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</si>
  <si>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</si>
  <si>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</si>
  <si>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</si>
  <si>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</si>
  <si>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</si>
  <si>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</si>
  <si>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</si>
  <si>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</si>
  <si>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</si>
  <si>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</si>
  <si>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</si>
  <si>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</si>
  <si>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</si>
  <si>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</si>
  <si>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</si>
  <si>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</si>
  <si>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</si>
  <si>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</si>
  <si>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</si>
  <si>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</si>
  <si>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</si>
  <si>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</si>
  <si>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</si>
  <si>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</si>
  <si>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</si>
  <si>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</si>
  <si>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</si>
  <si>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</si>
  <si>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</si>
  <si>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</si>
  <si>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</si>
  <si>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</si>
  <si>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</si>
  <si>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</si>
  <si>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</si>
  <si>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</si>
  <si>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</si>
  <si>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</si>
  <si>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</si>
  <si>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</si>
  <si>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</si>
  <si>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</si>
  <si>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</si>
  <si>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</si>
  <si>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</si>
  <si>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</si>
  <si>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</si>
  <si>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</si>
  <si>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</si>
  <si>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</si>
  <si>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</si>
  <si>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</si>
  <si>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</si>
  <si>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</si>
  <si>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</si>
  <si>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</si>
  <si>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</si>
  <si>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</si>
  <si>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</si>
  <si>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</si>
  <si>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</si>
  <si>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</si>
  <si>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</si>
  <si>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</si>
  <si>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</si>
  <si>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</si>
  <si>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</si>
  <si>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</si>
  <si>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</si>
  <si>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</si>
  <si>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</si>
  <si>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</si>
  <si>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</si>
  <si>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</si>
  <si>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</si>
  <si>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</si>
  <si>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</si>
  <si>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</si>
  <si>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</si>
  <si>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</si>
  <si>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</si>
  <si>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</si>
  <si>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</si>
  <si>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</si>
  <si>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</si>
  <si>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</si>
  <si>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</si>
  <si>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</si>
  <si>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</si>
  <si>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</si>
  <si>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</si>
  <si>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</si>
  <si>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</si>
  <si>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</si>
  <si>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</si>
  <si>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</si>
  <si>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</si>
  <si>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</si>
  <si>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</si>
  <si>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</si>
  <si>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</si>
  <si>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</si>
  <si>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</si>
  <si>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</si>
  <si>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</si>
  <si>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</si>
  <si>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</si>
  <si>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</si>
  <si>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</si>
  <si>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</si>
  <si>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</si>
  <si>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</si>
  <si>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</si>
  <si>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</si>
  <si>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</si>
  <si>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</si>
  <si>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</si>
  <si>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</si>
  <si>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</si>
  <si>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</si>
  <si>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</si>
  <si>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</si>
  <si>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</si>
  <si>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</si>
  <si>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</si>
  <si>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</si>
  <si>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</si>
  <si>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</si>
  <si>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</si>
  <si>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</si>
  <si>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</si>
  <si>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</si>
  <si>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</si>
  <si>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</si>
  <si>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</si>
  <si>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</si>
  <si>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</si>
  <si>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</si>
  <si>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</si>
  <si>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</si>
  <si>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</si>
  <si>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</si>
  <si>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</si>
  <si>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</si>
  <si>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</si>
  <si>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</si>
  <si>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</si>
  <si>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</si>
  <si>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</si>
  <si>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</si>
  <si>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</si>
  <si>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</si>
  <si>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</si>
  <si>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</si>
  <si>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</si>
  <si>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</si>
  <si>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</si>
  <si>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</si>
  <si>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</si>
  <si>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</si>
  <si>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</si>
  <si>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</si>
  <si>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</si>
  <si>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</si>
  <si>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</si>
  <si>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</si>
  <si>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</si>
  <si>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</si>
  <si>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</si>
  <si>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</si>
  <si>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</si>
  <si>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</si>
  <si>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</si>
  <si>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</si>
  <si>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</si>
  <si>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</si>
  <si>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</si>
  <si>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</si>
  <si>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</si>
  <si>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</si>
  <si>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</si>
  <si>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</si>
  <si>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</si>
  <si>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</si>
  <si>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</si>
  <si>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</si>
  <si>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</si>
  <si>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</si>
  <si>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</si>
  <si>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</si>
  <si>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</si>
  <si>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</si>
  <si>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</si>
  <si>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</si>
  <si>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</si>
  <si>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</si>
  <si>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</si>
  <si>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</si>
  <si>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</si>
  <si>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</si>
  <si>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</si>
  <si>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</si>
  <si>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</si>
  <si>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</si>
  <si>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</si>
  <si>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</si>
  <si>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</si>
  <si>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</si>
  <si>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</si>
  <si>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</si>
  <si>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</si>
  <si>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</si>
  <si>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</si>
  <si>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</si>
  <si>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</si>
  <si>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</si>
  <si>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</si>
  <si>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</si>
  <si>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</si>
  <si>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</si>
  <si>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</si>
  <si>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</si>
  <si>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</si>
  <si>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</si>
  <si>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</si>
  <si>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</si>
  <si>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</si>
  <si>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</si>
  <si>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</si>
  <si>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</si>
  <si>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</si>
  <si>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</si>
  <si>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</si>
  <si>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</si>
  <si>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</si>
  <si>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</si>
  <si>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</si>
  <si>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</si>
  <si>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</si>
  <si>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</si>
  <si>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</si>
  <si>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</si>
  <si>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</si>
  <si>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</si>
  <si>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</si>
  <si>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</si>
  <si>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</si>
  <si>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</si>
  <si>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</si>
  <si>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</si>
  <si>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</si>
  <si>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</si>
  <si>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</si>
  <si>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</si>
  <si>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</si>
  <si>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</si>
  <si>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</si>
  <si>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</si>
  <si>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</si>
  <si>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</si>
  <si>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</si>
  <si>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</si>
  <si>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</si>
  <si>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</si>
  <si>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</si>
  <si>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</si>
  <si>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</si>
  <si>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</si>
  <si>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</si>
  <si>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</si>
  <si>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</si>
  <si>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</si>
  <si>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</si>
  <si>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</si>
  <si>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</si>
  <si>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</si>
  <si>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</si>
  <si>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</si>
  <si>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</si>
  <si>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</si>
  <si>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</si>
  <si>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</si>
  <si>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</si>
  <si>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</si>
  <si>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</si>
  <si>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</si>
  <si>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</si>
  <si>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</si>
  <si>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</si>
  <si>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</si>
  <si>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</si>
  <si>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</si>
  <si>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</si>
  <si>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</si>
  <si>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</si>
  <si>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</si>
  <si>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</si>
  <si>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</si>
  <si>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</si>
  <si>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</si>
  <si>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</si>
  <si>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</si>
  <si>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</si>
  <si>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</si>
  <si>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</si>
  <si>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</si>
  <si>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</si>
  <si>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</si>
  <si>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</si>
  <si>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</si>
  <si>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</si>
  <si>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</si>
  <si>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</si>
  <si>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</si>
  <si>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</si>
  <si>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</si>
  <si>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</si>
  <si>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</si>
  <si>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</si>
  <si>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</si>
  <si>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</si>
  <si>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</si>
  <si>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</si>
  <si>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</si>
  <si>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</si>
  <si>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</si>
  <si>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</si>
  <si>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</si>
  <si>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</si>
  <si>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</si>
  <si>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</si>
  <si>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</si>
  <si>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</si>
  <si>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</si>
  <si>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</si>
  <si>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</si>
  <si>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</si>
  <si>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</si>
  <si>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</si>
  <si>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</si>
  <si>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</si>
  <si>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</si>
  <si>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</si>
  <si>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</si>
  <si>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</si>
  <si>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</si>
  <si>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</si>
  <si>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</si>
  <si>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</si>
  <si>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</si>
  <si>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</si>
  <si>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</si>
  <si>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</si>
  <si>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</si>
  <si>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</si>
  <si>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</si>
  <si>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</si>
  <si>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</si>
  <si>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</si>
  <si>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</si>
  <si>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</si>
  <si>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</si>
  <si>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</si>
  <si>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</si>
  <si>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</si>
  <si>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</si>
  <si>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</si>
  <si>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</si>
  <si>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</si>
  <si>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</si>
  <si>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</si>
  <si>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</si>
  <si>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</si>
  <si>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</si>
  <si>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</si>
  <si>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</si>
  <si>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</si>
  <si>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</si>
  <si>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</si>
  <si>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</si>
  <si>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</si>
  <si>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</si>
  <si>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</si>
  <si>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</si>
  <si>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</si>
  <si>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</si>
  <si>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</si>
  <si>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</si>
  <si>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</si>
  <si>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</si>
  <si>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</si>
  <si>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</si>
  <si>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</si>
  <si>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</si>
  <si>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</si>
  <si>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</si>
  <si>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</si>
  <si>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</si>
  <si>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</si>
  <si>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</si>
  <si>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</si>
  <si>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</si>
  <si>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</si>
  <si>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</si>
  <si>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</si>
  <si>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</si>
  <si>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</si>
  <si>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</si>
  <si>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</si>
  <si>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</si>
  <si>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</si>
  <si>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</si>
  <si>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</si>
  <si>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</si>
  <si>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</si>
  <si>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</si>
  <si>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</si>
  <si>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</si>
  <si>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</si>
  <si>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</si>
  <si>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</si>
  <si>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</si>
  <si>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</si>
  <si>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</si>
  <si>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</si>
  <si>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</si>
  <si>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</si>
  <si>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</si>
  <si>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</si>
  <si>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</si>
  <si>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</si>
  <si>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</si>
  <si>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</si>
  <si>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</si>
  <si>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</si>
  <si>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</si>
  <si>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</si>
  <si>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</si>
  <si>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</si>
  <si>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</si>
  <si>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</si>
  <si>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</si>
  <si>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</si>
  <si>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</si>
  <si>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</si>
  <si>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</si>
  <si>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</si>
  <si>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</si>
  <si>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</si>
  <si>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</si>
  <si>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</si>
  <si>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</si>
  <si>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</si>
  <si>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</si>
  <si>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</si>
  <si>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</si>
  <si>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</si>
  <si>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</si>
  <si>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</si>
  <si>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</si>
  <si>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</si>
  <si>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</si>
  <si>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</si>
  <si>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</si>
  <si>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</si>
  <si>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</si>
  <si>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</si>
  <si>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</si>
  <si>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</si>
  <si>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</si>
  <si>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</si>
  <si>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</si>
  <si>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</si>
  <si>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</si>
  <si>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</si>
  <si>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</si>
  <si>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</si>
  <si>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</si>
  <si>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</si>
  <si>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</si>
  <si>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</si>
  <si>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</si>
  <si>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</si>
  <si>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</si>
  <si>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</si>
  <si>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</si>
  <si>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</si>
  <si>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</si>
  <si>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</si>
  <si>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</si>
  <si>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</si>
  <si>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</si>
  <si>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</si>
  <si>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</si>
  <si>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</si>
  <si>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</si>
  <si>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</si>
  <si>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</si>
  <si>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</si>
  <si>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</si>
  <si>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</si>
  <si>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</si>
  <si>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</si>
  <si>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</si>
  <si>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</si>
  <si>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</si>
  <si>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</si>
  <si>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</si>
  <si>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</si>
  <si>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</si>
  <si>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</si>
  <si>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</si>
  <si>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</si>
  <si>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</si>
  <si>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</si>
  <si>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</si>
  <si>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</si>
  <si>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</si>
  <si>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</si>
  <si>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</si>
  <si>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</si>
  <si>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</si>
  <si>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</si>
  <si>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</si>
  <si>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</si>
  <si>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</si>
  <si>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</si>
  <si>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</si>
  <si>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</si>
  <si>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</si>
  <si>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</si>
  <si>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</si>
  <si>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</si>
  <si>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</si>
  <si>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</si>
  <si>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</si>
  <si>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</si>
  <si>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</si>
  <si>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</si>
  <si>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</si>
  <si>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</si>
  <si>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</si>
  <si>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</si>
  <si>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</si>
  <si>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</si>
  <si>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</si>
  <si>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</si>
  <si>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</si>
  <si>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</si>
  <si>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</si>
  <si>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</si>
  <si>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</si>
  <si>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</si>
  <si>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</si>
  <si>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</si>
  <si>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</si>
  <si>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</si>
  <si>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</si>
  <si>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</si>
  <si>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</si>
  <si>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</si>
  <si>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</si>
  <si>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</si>
  <si>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</si>
  <si>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</si>
  <si>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</si>
  <si>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</si>
  <si>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</si>
  <si>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</si>
  <si>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</si>
  <si>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</si>
  <si>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</si>
  <si>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</si>
  <si>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</si>
  <si>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</si>
  <si>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</si>
  <si>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</si>
  <si>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</si>
  <si>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</si>
  <si>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</si>
  <si>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</si>
  <si>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</si>
  <si>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</si>
  <si>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</si>
  <si>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</si>
  <si>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</si>
  <si>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</si>
  <si>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</si>
  <si>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</si>
  <si>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</si>
  <si>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</si>
  <si>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</si>
  <si>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</si>
  <si>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</si>
  <si>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</si>
  <si>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</si>
  <si>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</si>
  <si>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</si>
  <si>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</si>
  <si>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</si>
  <si>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</si>
  <si>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</si>
  <si>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</si>
  <si>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</si>
  <si>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</si>
  <si>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</si>
  <si>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</si>
  <si>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</si>
  <si>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</si>
  <si>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</si>
  <si>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</si>
  <si>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</si>
  <si>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</si>
  <si>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</si>
  <si>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</si>
  <si>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</si>
  <si>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</si>
  <si>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</si>
  <si>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</si>
  <si>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</si>
  <si>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</si>
  <si>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</si>
  <si>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</si>
  <si>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</si>
  <si>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</si>
  <si>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</si>
  <si>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</si>
  <si>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</si>
  <si>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</si>
  <si>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</si>
  <si>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</si>
  <si>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</si>
  <si>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</si>
  <si>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</si>
  <si>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</si>
  <si>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</si>
  <si>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</si>
  <si>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</si>
  <si>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</si>
  <si>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</si>
  <si>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</si>
  <si>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</si>
  <si>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</si>
  <si>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</si>
  <si>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</si>
  <si>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</si>
  <si>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</si>
  <si>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</si>
  <si>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</si>
  <si>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</si>
  <si>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</si>
  <si>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</si>
  <si>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</si>
  <si>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</si>
  <si>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</si>
  <si>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</si>
  <si>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</si>
  <si>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</si>
  <si>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</si>
  <si>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</si>
  <si>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</si>
  <si>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</si>
  <si>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</si>
  <si>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</si>
  <si>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</si>
  <si>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</si>
  <si>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</si>
  <si>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</si>
  <si>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</si>
  <si>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</si>
  <si>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</si>
  <si>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</si>
  <si>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</si>
  <si>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</si>
  <si>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</si>
  <si>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</si>
  <si>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</si>
  <si>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</si>
  <si>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</si>
  <si>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</si>
  <si>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</si>
  <si>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</si>
  <si>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</si>
  <si>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</si>
  <si>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</si>
  <si>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</si>
  <si>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</si>
  <si>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</si>
  <si>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</si>
  <si>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</si>
  <si>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</si>
  <si>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</si>
  <si>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</si>
  <si>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</si>
  <si>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</si>
  <si>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</si>
  <si>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</si>
  <si>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</si>
  <si>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</si>
  <si>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</si>
  <si>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</si>
  <si>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</si>
  <si>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</si>
  <si>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</si>
  <si>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</si>
  <si>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</si>
  <si>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</si>
  <si>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</si>
  <si>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</si>
  <si>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</si>
  <si>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</si>
  <si>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</si>
  <si>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</si>
  <si>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</si>
  <si>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</si>
  <si>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</si>
  <si>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</si>
  <si>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</si>
  <si>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</si>
  <si>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</si>
  <si>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</si>
  <si>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</si>
  <si>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</si>
  <si>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</si>
  <si>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</si>
  <si>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</si>
  <si>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</si>
  <si>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</si>
  <si>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</si>
  <si>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</si>
  <si>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</si>
  <si>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</si>
  <si>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</si>
  <si>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</si>
  <si>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</si>
  <si>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</si>
  <si>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</si>
  <si>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</si>
  <si>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</si>
  <si>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</si>
  <si>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</si>
  <si>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</si>
  <si>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</si>
  <si>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</si>
  <si>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</si>
  <si>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</si>
  <si>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</si>
  <si>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</si>
  <si>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</si>
  <si>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</si>
  <si>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</si>
  <si>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</si>
  <si>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</si>
  <si>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</si>
  <si>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</si>
  <si>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</si>
  <si>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</si>
  <si>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</si>
  <si>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</si>
  <si>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</si>
  <si>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</si>
  <si>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</si>
  <si>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</si>
  <si>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</si>
  <si>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</si>
  <si>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</si>
  <si>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</si>
  <si>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</si>
  <si>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</si>
  <si>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</si>
  <si>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</si>
  <si>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</si>
  <si>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</si>
  <si>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</si>
  <si>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</si>
  <si>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</si>
  <si>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</si>
  <si>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</si>
  <si>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</si>
  <si>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</si>
  <si>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</si>
  <si>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</si>
  <si>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</si>
  <si>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</si>
  <si>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</si>
  <si>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</si>
  <si>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</si>
  <si>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</si>
  <si>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</si>
  <si>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</si>
  <si>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</si>
  <si>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</si>
  <si>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</si>
  <si>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</si>
  <si>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</si>
  <si>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</si>
  <si>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</si>
  <si>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</si>
  <si>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</si>
  <si>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</si>
  <si>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</si>
  <si>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</si>
  <si>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</si>
  <si>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</si>
  <si>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</si>
  <si>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</si>
  <si>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</si>
  <si>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</si>
  <si>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</si>
  <si>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</si>
  <si>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</si>
  <si>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</si>
  <si>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</si>
  <si>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</si>
  <si>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</si>
  <si>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</si>
  <si>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</si>
  <si>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</si>
  <si>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</si>
  <si>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</si>
  <si>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</si>
  <si>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</si>
  <si>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</si>
  <si>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</si>
  <si>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</si>
  <si>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</si>
  <si>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</si>
  <si>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</si>
  <si>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</si>
  <si>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</si>
  <si>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</si>
  <si>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</si>
  <si>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</si>
  <si>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</si>
  <si>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</si>
  <si>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</si>
  <si>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</si>
  <si>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</si>
  <si>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</si>
  <si>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</si>
  <si>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</si>
  <si>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</si>
  <si>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06202750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</si>
  <si>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</si>
  <si>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</si>
  <si>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</si>
  <si>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ARGENS</t>
  </si>
  <si>
    <t xml:space="preserve">NOM_PRELEV_DETERM</t>
  </si>
  <si>
    <t xml:space="preserve">AQUASCOP BIOLOGIE site de Monptellier</t>
  </si>
  <si>
    <t xml:space="preserve">LB_STATION</t>
  </si>
  <si>
    <t xml:space="preserve">ARGENS A CHATEAUVERT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</si>
  <si>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</si>
  <si>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</si>
  <si>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</si>
  <si>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</si>
  <si>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</si>
  <si>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</si>
  <si>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</si>
  <si>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</si>
  <si>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</si>
  <si>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</si>
  <si>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</si>
  <si>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</si>
  <si>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</si>
  <si>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</si>
  <si>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</si>
  <si>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</si>
  <si>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</si>
  <si>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</si>
  <si>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</si>
  <si>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</si>
  <si>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</si>
  <si>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</si>
  <si>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</si>
  <si>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</si>
  <si>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</si>
  <si>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</si>
  <si>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</si>
  <si>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</si>
  <si>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</si>
  <si>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</si>
  <si>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</si>
  <si>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</si>
  <si>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</si>
  <si>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</si>
  <si>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</si>
  <si>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</si>
  <si>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</si>
  <si>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</si>
  <si>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</si>
  <si>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</si>
  <si>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</si>
  <si>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</si>
  <si>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</si>
  <si>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</si>
  <si>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</si>
  <si>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</si>
  <si>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</si>
  <si>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</si>
  <si>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</si>
  <si>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</si>
  <si>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</si>
  <si>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</si>
  <si>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</si>
  <si>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</si>
  <si>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</si>
  <si>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</si>
  <si>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</si>
  <si>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</si>
  <si>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</si>
  <si>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</si>
  <si>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</si>
  <si>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</si>
  <si>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</si>
  <si>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</si>
  <si>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</si>
  <si>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</si>
  <si>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</si>
  <si>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</si>
  <si>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</si>
  <si>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</si>
  <si>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</si>
  <si>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</si>
  <si>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</si>
  <si>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</si>
  <si>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</si>
  <si>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</si>
  <si>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</si>
  <si>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</si>
  <si>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</si>
  <si>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</si>
  <si>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</si>
  <si>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</si>
  <si>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</si>
  <si>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</si>
  <si>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</si>
  <si>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</si>
  <si>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</si>
  <si>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</si>
  <si>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</si>
  <si>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</si>
  <si>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</si>
  <si>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</si>
  <si>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</si>
  <si>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(Tetrasporidium)</t>
  </si>
  <si>
    <t xml:space="preserve">Tetrasporidium sp.</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</si>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</sst>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M102" activeCellId="0" sqref="M10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943723</v>
      </c>
      <c r="G10" s="25"/>
      <c r="H10" s="25"/>
    </row>
    <row r="11" customFormat="false" ht="15" hidden="false" customHeight="false" outlineLevel="0" collapsed="false">
      <c r="A11" s="26" t="s">
        <v>5183</v>
      </c>
      <c r="B11" s="30" t="n">
        <v>43706</v>
      </c>
      <c r="D11" s="26" t="s">
        <v>5184</v>
      </c>
      <c r="E11" s="29" t="n">
        <v>6272565</v>
      </c>
      <c r="G11" s="25"/>
      <c r="H11" s="25"/>
    </row>
    <row r="12" customFormat="false" ht="15" hidden="false" customHeight="false" outlineLevel="0" collapsed="false">
      <c r="A12" s="26" t="s">
        <v>5185</v>
      </c>
      <c r="B12" s="29"/>
      <c r="D12" s="26" t="s">
        <v>5186</v>
      </c>
      <c r="E12" s="29" t="n">
        <v>943796</v>
      </c>
      <c r="G12" s="25"/>
      <c r="H12" s="25"/>
    </row>
    <row r="13" customFormat="false" ht="17.25" hidden="false" customHeight="true" outlineLevel="0" collapsed="false">
      <c r="A13" s="12"/>
      <c r="B13" s="31"/>
      <c r="D13" s="26" t="s">
        <v>5187</v>
      </c>
      <c r="E13" s="29" t="n">
        <v>6272483</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943723</v>
      </c>
    </row>
    <row r="18" customFormat="false" ht="15" hidden="false" customHeight="false" outlineLevel="0" collapsed="false">
      <c r="A18" s="36"/>
      <c r="B18" s="37" t="s">
        <v>5195</v>
      </c>
      <c r="C18" s="38" t="n">
        <f aca="false">E11</f>
        <v>6272565</v>
      </c>
    </row>
    <row r="19" customFormat="false" ht="15" hidden="false" customHeight="false" outlineLevel="0" collapsed="false">
      <c r="A19" s="33" t="s">
        <v>5196</v>
      </c>
      <c r="B19" s="39" t="n">
        <v>175</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9.2</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42</v>
      </c>
      <c r="D35" s="52" t="s">
        <v>5214</v>
      </c>
      <c r="E35" s="53" t="n">
        <v>58</v>
      </c>
    </row>
    <row r="36" s="56" customFormat="true" ht="15" hidden="false" customHeight="true" outlineLevel="0" collapsed="false">
      <c r="A36" s="54" t="s">
        <v>5215</v>
      </c>
      <c r="B36" s="34" t="n">
        <v>42</v>
      </c>
      <c r="C36" s="50"/>
      <c r="D36" s="55" t="s">
        <v>5216</v>
      </c>
      <c r="E36" s="34" t="n">
        <v>58</v>
      </c>
    </row>
    <row r="37" s="56" customFormat="true" ht="15" hidden="false" customHeight="true" outlineLevel="0" collapsed="false">
      <c r="A37" s="54" t="s">
        <v>5217</v>
      </c>
      <c r="B37" s="34" t="n">
        <v>9.3</v>
      </c>
      <c r="C37" s="50"/>
      <c r="D37" s="55" t="s">
        <v>5218</v>
      </c>
      <c r="E37" s="34" t="n">
        <v>9.1</v>
      </c>
    </row>
    <row r="38" s="56" customFormat="true" ht="15" hidden="false" customHeight="true" outlineLevel="0" collapsed="false">
      <c r="A38" s="54" t="s">
        <v>5219</v>
      </c>
      <c r="B38" s="34" t="n">
        <v>42</v>
      </c>
      <c r="C38" s="50"/>
      <c r="D38" s="55" t="s">
        <v>5219</v>
      </c>
      <c r="E38" s="34" t="n">
        <v>1</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1</v>
      </c>
      <c r="C84" s="50"/>
      <c r="D84" s="26" t="s">
        <v>5258</v>
      </c>
      <c r="E84" s="62"/>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0.15</v>
      </c>
      <c r="E97" s="82"/>
      <c r="F97" s="82" t="s">
        <v>5274</v>
      </c>
      <c r="G97" s="83"/>
      <c r="H97" s="84"/>
    </row>
    <row r="98" customFormat="false" ht="1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0.01</v>
      </c>
      <c r="E98" s="82" t="n">
        <v>0.01</v>
      </c>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0.1</v>
      </c>
      <c r="E99" s="82" t="n">
        <v>0.01</v>
      </c>
      <c r="F99" s="82" t="s">
        <v>5274</v>
      </c>
      <c r="G99" s="85"/>
      <c r="H99" s="86"/>
    </row>
    <row r="100" customFormat="false" ht="15" hidden="false" customHeight="false" outlineLevel="0" collapsed="false">
      <c r="A100" s="78" t="s">
        <v>2100</v>
      </c>
      <c r="B100" s="79" t="str">
        <f aca="false">IF(A100="NEWCOD",IF(ISBLANK(G100),"renseigner le champ 'Nouveau taxon'",G100),VLOOKUP(A100,'Ref Taxo'!A:B,2,FALSE()))</f>
        <v>Gomphonema</v>
      </c>
      <c r="C100" s="80" t="n">
        <f aca="false">IF(A100="NEWCOD",IF(ISBLANK(H100),"NoCod",H100),VLOOKUP(A100,'Ref Taxo'!A:D,4,FALSE()))</f>
        <v>8781</v>
      </c>
      <c r="D100" s="81" t="n">
        <v>0.1</v>
      </c>
      <c r="E100" s="82"/>
      <c r="F100" s="82" t="s">
        <v>5274</v>
      </c>
      <c r="G100" s="85"/>
      <c r="H100" s="86"/>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0.02</v>
      </c>
      <c r="E101" s="82" t="n">
        <v>0.1</v>
      </c>
      <c r="F101" s="82" t="s">
        <v>5274</v>
      </c>
      <c r="G101" s="85"/>
      <c r="H101" s="86"/>
    </row>
    <row r="102" customFormat="false" ht="15" hidden="false" customHeight="false" outlineLevel="0" collapsed="false">
      <c r="A102" s="78" t="s">
        <v>5275</v>
      </c>
      <c r="B102" s="79" t="s">
        <v>5276</v>
      </c>
      <c r="C102" s="80" t="n">
        <v>44517</v>
      </c>
      <c r="D102" s="81" t="n">
        <v>0.01</v>
      </c>
      <c r="E102" s="82"/>
      <c r="F102" s="82" t="s">
        <v>5277</v>
      </c>
      <c r="G102" s="85"/>
      <c r="H102" s="86"/>
    </row>
    <row r="103" customFormat="false" ht="15" hidden="false" customHeight="false" outlineLevel="0" collapsed="false">
      <c r="A103" s="78" t="s">
        <v>4750</v>
      </c>
      <c r="B103" s="79" t="str">
        <f aca="false">IF(A103="NEWCOD",IF(ISBLANK(G103),"renseigner le champ 'Nouveau taxon'",G103),VLOOKUP(A103,'Ref Taxo'!A:B,2,FALSE()))</f>
        <v>Stigeoclonium</v>
      </c>
      <c r="C103" s="80" t="n">
        <f aca="false">IF(A103="NEWCOD",IF(ISBLANK(H103),"NoCod",H103),VLOOKUP(A103,'Ref Taxo'!A:D,4,FALSE()))</f>
        <v>1119</v>
      </c>
      <c r="D103" s="81" t="n">
        <v>0.01</v>
      </c>
      <c r="E103" s="82"/>
      <c r="F103" s="82" t="s">
        <v>5274</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0.05</v>
      </c>
      <c r="E104" s="82"/>
      <c r="F104" s="82" t="s">
        <v>5274</v>
      </c>
      <c r="G104" s="85"/>
      <c r="H104" s="86"/>
    </row>
    <row r="105" customFormat="false" ht="1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1.25</v>
      </c>
      <c r="E105" s="82" t="n">
        <v>0.6</v>
      </c>
      <c r="F105" s="82" t="s">
        <v>5274</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2" t="s">
        <v>5274</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c r="E107" s="82" t="n">
        <v>0.01</v>
      </c>
      <c r="F107" s="82" t="s">
        <v>5274</v>
      </c>
      <c r="G107" s="85"/>
      <c r="H107" s="86"/>
    </row>
    <row r="108" customFormat="false" ht="15" hidden="false" customHeight="false" outlineLevel="0" collapsed="false">
      <c r="A108" s="78" t="s">
        <v>404</v>
      </c>
      <c r="B108" s="79" t="str">
        <f aca="false">IF(A108="NEWCOD",IF(ISBLANK(G108),"renseigner le champ 'Nouveau taxon'",G108),VLOOKUP(A108,'Ref Taxo'!A:B,2,FALSE()))</f>
        <v>Berula erecta</v>
      </c>
      <c r="C108" s="80" t="n">
        <f aca="false">IF(A108="NEWCOD",IF(ISBLANK(H108),"NoCod",H108),VLOOKUP(A108,'Ref Taxo'!A:D,4,FALSE()))</f>
        <v>1977</v>
      </c>
      <c r="D108" s="81"/>
      <c r="E108" s="82" t="n">
        <v>0.01</v>
      </c>
      <c r="F108" s="82" t="s">
        <v>5274</v>
      </c>
      <c r="G108" s="85"/>
      <c r="H108" s="86"/>
    </row>
    <row r="109" customFormat="false" ht="15" hidden="false" customHeight="false" outlineLevel="0" collapsed="false">
      <c r="A109" s="78" t="s">
        <v>2883</v>
      </c>
      <c r="B109" s="79" t="str">
        <f aca="false">IF(A109="NEWCOD",IF(ISBLANK(G109),"renseigner le champ 'Nouveau taxon'",G109),VLOOKUP(A109,'Ref Taxo'!A:B,2,FALSE()))</f>
        <v>Mentha aquatica</v>
      </c>
      <c r="C109" s="80" t="n">
        <f aca="false">IF(A109="NEWCOD",IF(ISBLANK(H109),"NoCod",H109),VLOOKUP(A109,'Ref Taxo'!A:D,4,FALSE()))</f>
        <v>1791</v>
      </c>
      <c r="D109" s="81"/>
      <c r="E109" s="82" t="n">
        <v>0.01</v>
      </c>
      <c r="F109" s="82" t="s">
        <v>5274</v>
      </c>
      <c r="G109" s="85"/>
      <c r="H109" s="86"/>
    </row>
    <row r="110" customFormat="false" ht="15" hidden="false" customHeight="false" outlineLevel="0" collapsed="false">
      <c r="A110" s="78" t="s">
        <v>3453</v>
      </c>
      <c r="B110" s="79" t="str">
        <f aca="false">IF(A110="NEWCOD",IF(ISBLANK(G110),"renseigner le champ 'Nouveau taxon'",G110),VLOOKUP(A110,'Ref Taxo'!A:B,2,FALSE()))</f>
        <v>Phragmites australis</v>
      </c>
      <c r="C110" s="80" t="n">
        <f aca="false">IF(A110="NEWCOD",IF(ISBLANK(H110),"NoCod",H110),VLOOKUP(A110,'Ref Taxo'!A:D,4,FALSE()))</f>
        <v>1579</v>
      </c>
      <c r="D110" s="81"/>
      <c r="E110" s="82" t="n">
        <v>0.01</v>
      </c>
      <c r="F110" s="82" t="s">
        <v>5274</v>
      </c>
      <c r="G110" s="85"/>
      <c r="H110" s="86"/>
    </row>
    <row r="111" customFormat="false" ht="15" hidden="false" customHeight="false" outlineLevel="0" collapsed="false">
      <c r="A111" s="78" t="s">
        <v>5047</v>
      </c>
      <c r="B111" s="79" t="str">
        <f aca="false">IF(A111="NEWCOD",IF(ISBLANK(G111),"renseigner le champ 'Nouveau taxon'",G111),VLOOKUP(A111,'Ref Taxo'!A:B,2,FALSE()))</f>
        <v>Veronica anagallis-aquatica</v>
      </c>
      <c r="C111" s="80" t="n">
        <f aca="false">IF(A111="NEWCOD",IF(ISBLANK(H111),"NoCod",H111),VLOOKUP(A111,'Ref Taxo'!A:D,4,FALSE()))</f>
        <v>1955</v>
      </c>
      <c r="D111" s="81"/>
      <c r="E111" s="82" t="n">
        <v>0.01</v>
      </c>
      <c r="F111" s="82" t="s">
        <v>5274</v>
      </c>
      <c r="G111" s="85"/>
      <c r="H111" s="86"/>
    </row>
    <row r="112" customFormat="false" ht="15" hidden="false" customHeight="false" outlineLevel="0" collapsed="false">
      <c r="A112" s="78" t="s">
        <v>2170</v>
      </c>
      <c r="B112" s="79" t="str">
        <f aca="false">IF(A112="NEWCOD",IF(ISBLANK(G112),"renseigner le champ 'Nouveau taxon'",G112),VLOOKUP(A112,'Ref Taxo'!A:B,2,FALSE()))</f>
        <v>Helosciadium nodiflorum </v>
      </c>
      <c r="C112" s="80" t="n">
        <f aca="false">IF(A112="NEWCOD",IF(ISBLANK(H112),"NoCod",H112),VLOOKUP(A112,'Ref Taxo'!A:D,4,FALSE()))</f>
        <v>30053</v>
      </c>
      <c r="D112" s="81"/>
      <c r="E112" s="82" t="n">
        <v>0.01</v>
      </c>
      <c r="F112" s="82" t="s">
        <v>5274</v>
      </c>
      <c r="G112" s="85"/>
      <c r="H112" s="86"/>
    </row>
    <row r="113" customFormat="false" ht="15" hidden="false" customHeight="false" outlineLevel="0" collapsed="false">
      <c r="A113" s="78" t="s">
        <v>3728</v>
      </c>
      <c r="B113" s="79" t="str">
        <f aca="false">IF(A113="NEWCOD",IF(ISBLANK(G113),"renseigner le champ 'Nouveau taxon'",G113),VLOOKUP(A113,'Ref Taxo'!A:B,2,FALSE()))</f>
        <v>Potamogeton pectinatus</v>
      </c>
      <c r="C113" s="80" t="n">
        <f aca="false">IF(A113="NEWCOD",IF(ISBLANK(H113),"NoCod",H113),VLOOKUP(A113,'Ref Taxo'!A:D,4,FALSE()))</f>
        <v>1655</v>
      </c>
      <c r="D113" s="81"/>
      <c r="E113" s="82" t="n">
        <v>0.01</v>
      </c>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2020-06-23T09:11:39Z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