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157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<sst xmlns="http://schemas.openxmlformats.org/spreadsheetml/2006/main" count="6482" uniqueCount="5306">
  <si>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</si>
  <si>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</si>
  <si>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</si>
  <si>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</si>
  <si>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</si>
  <si>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</si>
  <si>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</si>
  <si>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</si>
  <si>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</si>
  <si>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</si>
  <si>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</si>
  <si>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</si>
  <si>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</si>
  <si>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</si>
  <si>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</si>
  <si>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</si>
  <si>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</si>
  <si>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</si>
  <si>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</si>
  <si>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</si>
  <si>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</si>
  <si>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</si>
  <si>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</si>
  <si>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</si>
  <si>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</si>
  <si>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</si>
  <si>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</si>
  <si>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</si>
  <si>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</si>
  <si>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</si>
  <si>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</si>
  <si>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</si>
  <si>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</si>
  <si>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</si>
  <si>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</si>
  <si>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</si>
  <si>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</si>
  <si>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</si>
  <si>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</si>
  <si>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</si>
  <si>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</si>
  <si>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</si>
  <si>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</si>
  <si>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</si>
  <si>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</si>
  <si>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</si>
  <si>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</si>
  <si>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</si>
  <si>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</si>
  <si>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</si>
  <si>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</si>
  <si>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</si>
  <si>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</si>
  <si>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</si>
  <si>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</si>
  <si>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</si>
  <si>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</si>
  <si>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</si>
  <si>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</si>
  <si>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</si>
  <si>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</si>
  <si>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</si>
  <si>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</si>
  <si>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</si>
  <si>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</si>
  <si>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</si>
  <si>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</si>
  <si>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</si>
  <si>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</si>
  <si>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</si>
  <si>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</si>
  <si>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</si>
  <si>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</si>
  <si>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</si>
  <si>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</si>
  <si>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</si>
  <si>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</si>
  <si>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</si>
  <si>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</si>
  <si>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</si>
  <si>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</si>
  <si>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</si>
  <si>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</si>
  <si>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</si>
  <si>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</si>
  <si>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</si>
  <si>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</si>
  <si>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</si>
  <si>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</si>
  <si>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</si>
  <si>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</si>
  <si>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</si>
  <si>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</si>
  <si>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</si>
  <si>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</si>
  <si>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</si>
  <si>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</si>
  <si>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</si>
  <si>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</si>
  <si>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</si>
  <si>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</si>
  <si>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</si>
  <si>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</si>
  <si>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</si>
  <si>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</si>
  <si>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</si>
  <si>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</si>
  <si>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</si>
  <si>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</si>
  <si>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</si>
  <si>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</si>
  <si>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</si>
  <si>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</si>
  <si>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</si>
  <si>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</si>
  <si>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</si>
  <si>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</si>
  <si>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</si>
  <si>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</si>
  <si>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</si>
  <si>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</si>
  <si>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</si>
  <si>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</si>
  <si>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</si>
  <si>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</si>
  <si>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</si>
  <si>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</si>
  <si>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</si>
  <si>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</si>
  <si>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</si>
  <si>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</si>
  <si>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</si>
  <si>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</si>
  <si>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</si>
  <si>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</si>
  <si>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</si>
  <si>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</si>
  <si>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</si>
  <si>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</si>
  <si>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</si>
  <si>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</si>
  <si>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</si>
  <si>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</si>
  <si>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</si>
  <si>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</si>
  <si>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</si>
  <si>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</si>
  <si>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</si>
  <si>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</si>
  <si>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</si>
  <si>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</si>
  <si>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</si>
  <si>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</si>
  <si>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</si>
  <si>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</si>
  <si>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</si>
  <si>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</si>
  <si>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</si>
  <si>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</si>
  <si>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</si>
  <si>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</si>
  <si>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</si>
  <si>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</si>
  <si>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</si>
  <si>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</si>
  <si>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</si>
  <si>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</si>
  <si>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</si>
  <si>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</si>
  <si>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</si>
  <si>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</si>
  <si>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</si>
  <si>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</si>
  <si>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</si>
  <si>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</si>
  <si>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</si>
  <si>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</si>
  <si>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</si>
  <si>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</si>
  <si>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</si>
  <si>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</si>
  <si>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</si>
  <si>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</si>
  <si>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</si>
  <si>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</si>
  <si>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</si>
  <si>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</si>
  <si>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</si>
  <si>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</si>
  <si>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</si>
  <si>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</si>
  <si>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</si>
  <si>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</si>
  <si>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</si>
  <si>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</si>
  <si>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</si>
  <si>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</si>
  <si>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</si>
  <si>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</si>
  <si>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</si>
  <si>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</si>
  <si>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</si>
  <si>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</si>
  <si>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</si>
  <si>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</si>
  <si>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</si>
  <si>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</si>
  <si>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</si>
  <si>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</si>
  <si>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</si>
  <si>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</si>
  <si>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</si>
  <si>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</si>
  <si>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</si>
  <si>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</si>
  <si>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</si>
  <si>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</si>
  <si>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</si>
  <si>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</si>
  <si>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</si>
  <si>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</si>
  <si>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</si>
  <si>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</si>
  <si>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</si>
  <si>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</si>
  <si>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</si>
  <si>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</si>
  <si>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</si>
  <si>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</si>
  <si>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</si>
  <si>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</si>
  <si>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</si>
  <si>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</si>
  <si>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</si>
  <si>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</si>
  <si>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</si>
  <si>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</si>
  <si>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</si>
  <si>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</si>
  <si>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</si>
  <si>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</si>
  <si>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</si>
  <si>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</si>
  <si>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</si>
  <si>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</si>
  <si>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</si>
  <si>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</si>
  <si>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</si>
  <si>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</si>
  <si>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</si>
  <si>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</si>
  <si>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</si>
  <si>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</si>
  <si>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</si>
  <si>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</si>
  <si>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</si>
  <si>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</si>
  <si>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</si>
  <si>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</si>
  <si>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</si>
  <si>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</si>
  <si>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</si>
  <si>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</si>
  <si>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</si>
  <si>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</si>
  <si>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</si>
  <si>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</si>
  <si>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</si>
  <si>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</si>
  <si>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</si>
  <si>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</si>
  <si>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</si>
  <si>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</si>
  <si>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</si>
  <si>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</si>
  <si>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</si>
  <si>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</si>
  <si>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</si>
  <si>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</si>
  <si>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</si>
  <si>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</si>
  <si>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</si>
  <si>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</si>
  <si>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</si>
  <si>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</si>
  <si>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</si>
  <si>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</si>
  <si>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</si>
  <si>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</si>
  <si>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</si>
  <si>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</si>
  <si>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</si>
  <si>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</si>
  <si>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</si>
  <si>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</si>
  <si>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</si>
  <si>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</si>
  <si>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</si>
  <si>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</si>
  <si>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</si>
  <si>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</si>
  <si>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</si>
  <si>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</si>
  <si>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</si>
  <si>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</si>
  <si>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</si>
  <si>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</si>
  <si>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</si>
  <si>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</si>
  <si>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</si>
  <si>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</si>
  <si>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</si>
  <si>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</si>
  <si>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</si>
  <si>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</si>
  <si>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</si>
  <si>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</si>
  <si>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</si>
  <si>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</si>
  <si>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</si>
  <si>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</si>
  <si>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</si>
  <si>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</si>
  <si>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</si>
  <si>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</si>
  <si>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</si>
  <si>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</si>
  <si>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</si>
  <si>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</si>
  <si>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</si>
  <si>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</si>
  <si>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</si>
  <si>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</si>
  <si>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</si>
  <si>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</si>
  <si>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</si>
  <si>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</si>
  <si>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</si>
  <si>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</si>
  <si>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</si>
  <si>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</si>
  <si>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</si>
  <si>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</si>
  <si>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</si>
  <si>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</si>
  <si>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</si>
  <si>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</si>
  <si>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</si>
  <si>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</si>
  <si>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</si>
  <si>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</si>
  <si>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</si>
  <si>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</si>
  <si>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</si>
  <si>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</si>
  <si>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</si>
  <si>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</si>
  <si>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</si>
  <si>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</si>
  <si>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</si>
  <si>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</si>
  <si>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</si>
  <si>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</si>
  <si>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</si>
  <si>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</si>
  <si>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</si>
  <si>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</si>
  <si>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</si>
  <si>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</si>
  <si>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</si>
  <si>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</si>
  <si>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</si>
  <si>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</si>
  <si>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</si>
  <si>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</si>
  <si>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</si>
  <si>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</si>
  <si>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</si>
  <si>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</si>
  <si>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</si>
  <si>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</si>
  <si>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</si>
  <si>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</si>
  <si>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</si>
  <si>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</si>
  <si>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</si>
  <si>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</si>
  <si>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</si>
  <si>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</si>
  <si>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</si>
  <si>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</si>
  <si>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</si>
  <si>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</si>
  <si>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</si>
  <si>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</si>
  <si>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</si>
  <si>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</si>
  <si>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</si>
  <si>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</si>
  <si>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</si>
  <si>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</si>
  <si>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</si>
  <si>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</si>
  <si>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</si>
  <si>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</si>
  <si>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</si>
  <si>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</si>
  <si>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</si>
  <si>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</si>
  <si>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</si>
  <si>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</si>
  <si>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</si>
  <si>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</si>
  <si>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</si>
  <si>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</si>
  <si>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</si>
  <si>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</si>
  <si>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</si>
  <si>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</si>
  <si>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</si>
  <si>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</si>
  <si>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</si>
  <si>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</si>
  <si>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</si>
  <si>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</si>
  <si>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</si>
  <si>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</si>
  <si>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</si>
  <si>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</si>
  <si>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</si>
  <si>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</si>
  <si>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</si>
  <si>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</si>
  <si>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</si>
  <si>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</si>
  <si>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</si>
  <si>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</si>
  <si>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</si>
  <si>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</si>
  <si>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</si>
  <si>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</si>
  <si>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</si>
  <si>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</si>
  <si>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</si>
  <si>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</si>
  <si>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</si>
  <si>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</si>
  <si>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</si>
  <si>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</si>
  <si>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</si>
  <si>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</si>
  <si>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</si>
  <si>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</si>
  <si>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</si>
  <si>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</si>
  <si>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</si>
  <si>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</si>
  <si>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</si>
  <si>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</si>
  <si>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</si>
  <si>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</si>
  <si>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</si>
  <si>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</si>
  <si>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</si>
  <si>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</si>
  <si>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</si>
  <si>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</si>
  <si>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</si>
  <si>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</si>
  <si>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</si>
  <si>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</si>
  <si>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</si>
  <si>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</si>
  <si>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</si>
  <si>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</si>
  <si>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</si>
  <si>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</si>
  <si>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</si>
  <si>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</si>
  <si>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</si>
  <si>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</si>
  <si>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</si>
  <si>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</si>
  <si>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</si>
  <si>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</si>
  <si>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</si>
  <si>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</si>
  <si>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</si>
  <si>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</si>
  <si>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</si>
  <si>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</si>
  <si>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</si>
  <si>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</si>
  <si>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</si>
  <si>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</si>
  <si>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</si>
  <si>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</si>
  <si>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</si>
  <si>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</si>
  <si>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</si>
  <si>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</si>
  <si>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</si>
  <si>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</si>
  <si>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</si>
  <si>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</si>
  <si>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</si>
  <si>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</si>
  <si>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</si>
  <si>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</si>
  <si>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</si>
  <si>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</si>
  <si>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</si>
  <si>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</si>
  <si>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</si>
  <si>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</si>
  <si>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</si>
  <si>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</si>
  <si>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</si>
  <si>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</si>
  <si>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</si>
  <si>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</si>
  <si>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</si>
  <si>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</si>
  <si>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</si>
  <si>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</si>
  <si>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</si>
  <si>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</si>
  <si>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</si>
  <si>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</si>
  <si>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</si>
  <si>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</si>
  <si>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</si>
  <si>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</si>
  <si>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</si>
  <si>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</si>
  <si>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</si>
  <si>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</si>
  <si>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</si>
  <si>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</si>
  <si>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</si>
  <si>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</si>
  <si>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</si>
  <si>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</si>
  <si>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</si>
  <si>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</si>
  <si>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</si>
  <si>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</si>
  <si>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</si>
  <si>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</si>
  <si>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</si>
  <si>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</si>
  <si>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</si>
  <si>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</si>
  <si>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</si>
  <si>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</si>
  <si>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</si>
  <si>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</si>
  <si>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</si>
  <si>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</si>
  <si>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</si>
  <si>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</si>
  <si>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</si>
  <si>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</si>
  <si>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</si>
  <si>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</si>
  <si>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</si>
  <si>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</si>
  <si>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</si>
  <si>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</si>
  <si>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</si>
  <si>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</si>
  <si>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</si>
  <si>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</si>
  <si>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</si>
  <si>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</si>
  <si>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</si>
  <si>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</si>
  <si>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</si>
  <si>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</si>
  <si>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</si>
  <si>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</si>
  <si>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</si>
  <si>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</si>
  <si>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</si>
  <si>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</si>
  <si>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</si>
  <si>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</si>
  <si>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</si>
  <si>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</si>
  <si>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</si>
  <si>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</si>
  <si>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</si>
  <si>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</si>
  <si>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</si>
  <si>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</si>
  <si>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</si>
  <si>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</si>
  <si>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</si>
  <si>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</si>
  <si>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</si>
  <si>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</si>
  <si>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</si>
  <si>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</si>
  <si>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</si>
  <si>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</si>
  <si>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</si>
  <si>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</si>
  <si>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</si>
  <si>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</si>
  <si>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</si>
  <si>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</si>
  <si>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</si>
  <si>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</si>
  <si>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</si>
  <si>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</si>
  <si>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</si>
  <si>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</si>
  <si>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</si>
  <si>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</si>
  <si>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</si>
  <si>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</si>
  <si>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</si>
  <si>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</si>
  <si>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</si>
  <si>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</si>
  <si>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</si>
  <si>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</si>
  <si>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</si>
  <si>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</si>
  <si>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</si>
  <si>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</si>
  <si>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</si>
  <si>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</si>
  <si>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</si>
  <si>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</si>
  <si>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</si>
  <si>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</si>
  <si>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</si>
  <si>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</si>
  <si>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</si>
  <si>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</si>
  <si>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</si>
  <si>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</si>
  <si>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</si>
  <si>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</si>
  <si>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</si>
  <si>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</si>
  <si>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</si>
  <si>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</si>
  <si>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</si>
  <si>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</si>
  <si>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</si>
  <si>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</si>
  <si>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</si>
  <si>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</si>
  <si>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</si>
  <si>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</si>
  <si>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</si>
  <si>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</si>
  <si>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</si>
  <si>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</si>
  <si>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</si>
  <si>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</si>
  <si>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</si>
  <si>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</si>
  <si>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</si>
  <si>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</si>
  <si>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</si>
  <si>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</si>
  <si>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</si>
  <si>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</si>
  <si>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</si>
  <si>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</si>
  <si>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</si>
  <si>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</si>
  <si>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</si>
  <si>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</si>
  <si>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</si>
  <si>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</si>
  <si>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</si>
  <si>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</si>
  <si>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</si>
  <si>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</si>
  <si>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</si>
  <si>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</si>
  <si>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</si>
  <si>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</si>
  <si>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</si>
  <si>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</si>
  <si>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</si>
  <si>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</si>
  <si>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</si>
  <si>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</si>
  <si>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</si>
  <si>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</si>
  <si>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</si>
  <si>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</si>
  <si>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</si>
  <si>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</si>
  <si>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</si>
  <si>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</si>
  <si>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</si>
  <si>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</si>
  <si>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</si>
  <si>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</si>
  <si>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</si>
  <si>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</si>
  <si>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</si>
  <si>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</si>
  <si>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</si>
  <si>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</si>
  <si>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</si>
  <si>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</si>
  <si>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</si>
  <si>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</si>
  <si>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</si>
  <si>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</si>
  <si>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</si>
  <si>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</si>
  <si>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</si>
  <si>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</si>
  <si>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</si>
  <si>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</si>
  <si>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</si>
  <si>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</si>
  <si>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</si>
  <si>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</si>
  <si>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</si>
  <si>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</si>
  <si>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</si>
  <si>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</si>
  <si>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</si>
  <si>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</si>
  <si>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</si>
  <si>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</si>
  <si>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</si>
  <si>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</si>
  <si>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</si>
  <si>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</si>
  <si>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</si>
  <si>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</si>
  <si>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</si>
  <si>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</si>
  <si>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</si>
  <si>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</si>
  <si>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</si>
  <si>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</si>
  <si>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</si>
  <si>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</si>
  <si>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</si>
  <si>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</si>
  <si>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</si>
  <si>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</si>
  <si>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</si>
  <si>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</si>
  <si>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</si>
  <si>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</si>
  <si>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</si>
  <si>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</si>
  <si>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</si>
  <si>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</si>
  <si>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</si>
  <si>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</si>
  <si>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</si>
  <si>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</si>
  <si>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</si>
  <si>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</si>
  <si>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</si>
  <si>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</si>
  <si>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</si>
  <si>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</si>
  <si>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</si>
  <si>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</si>
  <si>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</si>
  <si>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</si>
  <si>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</si>
  <si>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</si>
  <si>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</si>
  <si>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</si>
  <si>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</si>
  <si>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</si>
  <si>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</si>
  <si>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</si>
  <si>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</si>
  <si>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</si>
  <si>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</si>
  <si>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</si>
  <si>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</si>
  <si>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</si>
  <si>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</si>
  <si>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</si>
  <si>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</si>
  <si>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</si>
  <si>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</si>
  <si>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</si>
  <si>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</si>
  <si>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</si>
  <si>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</si>
  <si>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</si>
  <si>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</si>
  <si>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</si>
  <si>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</si>
  <si>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</si>
  <si>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</si>
  <si>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</si>
  <si>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</si>
  <si>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</si>
  <si>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</si>
  <si>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</si>
  <si>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</si>
  <si>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</si>
  <si>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</si>
  <si>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</si>
  <si>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</si>
  <si>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</si>
  <si>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</si>
  <si>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</si>
  <si>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</si>
  <si>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</si>
  <si>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</si>
  <si>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</si>
  <si>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</si>
  <si>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</si>
  <si>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</si>
  <si>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</si>
  <si>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</si>
  <si>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</si>
  <si>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</si>
  <si>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</si>
  <si>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</si>
  <si>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</si>
  <si>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</si>
  <si>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</si>
  <si>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</si>
  <si>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</si>
  <si>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</si>
  <si>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</si>
  <si>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</si>
  <si>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</si>
  <si>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</si>
  <si>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</si>
  <si>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</si>
  <si>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</si>
  <si>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</si>
  <si>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</si>
  <si>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</si>
  <si>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</si>
  <si>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</si>
  <si>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</si>
  <si>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</si>
  <si>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</si>
  <si>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</si>
  <si>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</si>
  <si>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</si>
  <si>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</si>
  <si>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</si>
  <si>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</si>
  <si>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</si>
  <si>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</si>
  <si>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</si>
  <si>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</si>
  <si>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</si>
  <si>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</si>
  <si>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</si>
  <si>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</si>
  <si>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</si>
  <si>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</si>
  <si>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</si>
  <si>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</si>
  <si>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</si>
  <si>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</si>
  <si>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</si>
  <si>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</si>
  <si>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</si>
  <si>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</si>
  <si>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</si>
  <si>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</si>
  <si>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</si>
  <si>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</si>
  <si>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</si>
  <si>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</si>
  <si>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</si>
  <si>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</si>
  <si>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</si>
  <si>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</si>
  <si>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</si>
  <si>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</si>
  <si>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</si>
  <si>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</si>
  <si>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</si>
  <si>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</si>
  <si>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</si>
  <si>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</si>
  <si>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</si>
  <si>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</si>
  <si>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</si>
  <si>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</si>
  <si>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</si>
  <si>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</si>
  <si>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</si>
  <si>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</si>
  <si>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</si>
  <si>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</si>
  <si>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</si>
  <si>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</si>
  <si>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</si>
  <si>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</si>
  <si>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</si>
  <si>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</si>
  <si>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</si>
  <si>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</si>
  <si>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</si>
  <si>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</si>
  <si>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</si>
  <si>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</si>
  <si>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</si>
  <si>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</si>
  <si>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</si>
  <si>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</si>
  <si>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</si>
  <si>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</si>
  <si>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</si>
  <si>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</si>
  <si>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</si>
  <si>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</si>
  <si>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</si>
  <si>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</si>
  <si>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</si>
  <si>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</si>
  <si>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</si>
  <si>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</si>
  <si>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</si>
  <si>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</si>
  <si>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</si>
  <si>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</si>
  <si>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</si>
  <si>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</si>
  <si>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</si>
  <si>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</si>
  <si>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</si>
  <si>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</si>
  <si>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</si>
  <si>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</si>
  <si>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</si>
  <si>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</si>
  <si>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</si>
  <si>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</si>
  <si>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</si>
  <si>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</si>
  <si>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</si>
  <si>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</si>
  <si>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</si>
  <si>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</si>
  <si>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</si>
  <si>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</si>
  <si>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</si>
  <si>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</si>
  <si>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</si>
  <si>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</si>
  <si>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</si>
  <si>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</si>
  <si>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</si>
  <si>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</si>
  <si>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</si>
  <si>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</si>
  <si>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</si>
  <si>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</si>
  <si>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</si>
  <si>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</si>
  <si>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</si>
  <si>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</si>
  <si>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</si>
  <si>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</si>
  <si>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</si>
  <si>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</si>
  <si>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</si>
  <si>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</si>
  <si>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</si>
  <si>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</si>
  <si>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</si>
  <si>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</si>
  <si>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</si>
  <si>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</si>
  <si>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</si>
  <si>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</si>
  <si>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</si>
  <si>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</si>
  <si>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</si>
  <si>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</si>
  <si>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</si>
  <si>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</si>
  <si>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</si>
  <si>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</si>
  <si>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</si>
  <si>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</si>
  <si>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</si>
  <si>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</si>
  <si>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</si>
  <si>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</si>
  <si>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</si>
  <si>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</si>
  <si>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</si>
  <si>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</si>
  <si>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</si>
  <si>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</si>
  <si>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</si>
  <si>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</si>
  <si>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</si>
  <si>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</si>
  <si>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</si>
  <si>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</si>
  <si>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</si>
  <si>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</si>
  <si>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</si>
  <si>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</si>
  <si>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</si>
  <si>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</si>
  <si>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</si>
  <si>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</si>
  <si>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</si>
  <si>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</si>
  <si>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</si>
  <si>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</si>
  <si>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</si>
  <si>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</si>
  <si>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</si>
  <si>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</si>
  <si>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</si>
  <si>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</si>
  <si>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</si>
  <si>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</si>
  <si>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</si>
  <si>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</si>
  <si>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</si>
  <si>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</si>
  <si>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</si>
  <si>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</si>
  <si>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</si>
  <si>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</si>
  <si>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</si>
  <si>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</si>
  <si>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</si>
  <si>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</si>
  <si>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</si>
  <si>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</si>
  <si>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</si>
  <si>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</si>
  <si>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</si>
  <si>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</si>
  <si>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</si>
  <si>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</si>
  <si>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</si>
  <si>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</si>
  <si>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</si>
  <si>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</si>
  <si>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</si>
  <si>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</si>
  <si>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</si>
  <si>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</si>
  <si>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</si>
  <si>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</si>
  <si>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</si>
  <si>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</si>
  <si>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</si>
  <si>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</si>
  <si>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</si>
  <si>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</si>
  <si>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</si>
  <si>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</si>
  <si>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</si>
  <si>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</si>
  <si>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</si>
  <si>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</si>
  <si>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</si>
  <si>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</si>
  <si>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</si>
  <si>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</si>
  <si>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</si>
  <si>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</si>
  <si>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</si>
  <si>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</si>
  <si>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</si>
  <si>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</si>
  <si>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</si>
  <si>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</si>
  <si>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</si>
  <si>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</si>
  <si>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</si>
  <si>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</si>
  <si>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</si>
  <si>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</si>
  <si>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</si>
  <si>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</si>
  <si>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</si>
  <si>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</si>
  <si>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</si>
  <si>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</si>
  <si>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</si>
  <si>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</si>
  <si>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</si>
  <si>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</si>
  <si>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</si>
  <si>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</si>
  <si>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</si>
  <si>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</si>
  <si>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</si>
  <si>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</si>
  <si>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</si>
  <si>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</si>
  <si>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</si>
  <si>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</si>
  <si>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</si>
  <si>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</si>
  <si>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</si>
  <si>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</si>
  <si>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</si>
  <si>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</si>
  <si>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</si>
  <si>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</si>
  <si>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</si>
  <si>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</si>
  <si>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</si>
  <si>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</si>
  <si>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</si>
  <si>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</si>
  <si>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</si>
  <si>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</si>
  <si>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</si>
  <si>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</si>
  <si>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</si>
  <si>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</si>
  <si>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</si>
  <si>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</si>
  <si>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</si>
  <si>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</si>
  <si>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</si>
  <si>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</si>
  <si>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</si>
  <si>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</si>
  <si>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</si>
  <si>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</si>
  <si>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</si>
  <si>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</si>
  <si>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</si>
  <si>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</si>
  <si>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</si>
  <si>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</si>
  <si>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</si>
  <si>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</si>
  <si>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</si>
  <si>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</si>
  <si>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</si>
  <si>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</si>
  <si>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</si>
  <si>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</si>
  <si>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</si>
  <si>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</si>
  <si>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</si>
  <si>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</si>
  <si>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</si>
  <si>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</si>
  <si>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</si>
  <si>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</si>
  <si>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</si>
  <si>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</si>
  <si>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</si>
  <si>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</si>
  <si>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</si>
  <si>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</si>
  <si>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</si>
  <si>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</si>
  <si>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</si>
  <si>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</si>
  <si>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</si>
  <si>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</si>
  <si>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</si>
  <si>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</si>
  <si>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</si>
  <si>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</si>
  <si>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</si>
  <si>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</si>
  <si>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</si>
  <si>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</si>
  <si>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</si>
  <si>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</si>
  <si>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</si>
  <si>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</si>
  <si>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</si>
  <si>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</si>
  <si>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</si>
  <si>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</si>
  <si>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</si>
  <si>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</si>
  <si>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</si>
  <si>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</si>
  <si>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</si>
  <si>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</si>
  <si>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</si>
  <si>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</si>
  <si>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</si>
  <si>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</si>
  <si>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</si>
  <si>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</si>
  <si>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</si>
  <si>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</si>
  <si>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</si>
  <si>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</si>
  <si>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</si>
  <si>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</si>
  <si>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</si>
  <si>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</si>
  <si>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</si>
  <si>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</si>
  <si>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</si>
  <si>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</si>
  <si>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</si>
  <si>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</si>
  <si>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</si>
  <si>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</si>
  <si>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</si>
  <si>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</si>
  <si>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</si>
  <si>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</si>
  <si>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</si>
  <si>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</si>
  <si>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</si>
  <si>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</si>
  <si>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</si>
  <si>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</si>
  <si>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</si>
  <si>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</si>
  <si>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</si>
  <si>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</si>
  <si>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</si>
  <si>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</si>
  <si>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</si>
  <si>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</si>
  <si>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</si>
  <si>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</si>
  <si>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</si>
  <si>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</si>
  <si>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</si>
  <si>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</si>
  <si>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</si>
  <si>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</si>
  <si>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</si>
  <si>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</si>
  <si>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</si>
  <si>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</si>
  <si>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</si>
  <si>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</si>
  <si>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</si>
  <si>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</si>
  <si>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</si>
  <si>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</si>
  <si>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</si>
  <si>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</si>
  <si>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</si>
  <si>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</si>
  <si>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</si>
  <si>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</si>
  <si>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</si>
  <si>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</si>
  <si>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</si>
  <si>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</si>
  <si>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</si>
  <si>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</si>
  <si>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</si>
  <si>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</si>
  <si>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</si>
  <si>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</si>
  <si>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</si>
  <si>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</si>
  <si>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</si>
  <si>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</si>
  <si>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</si>
  <si>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</si>
  <si>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</si>
  <si>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</si>
  <si>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</si>
  <si>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</si>
  <si>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</si>
  <si>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</si>
  <si>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</si>
  <si>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</si>
  <si>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</si>
  <si>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</si>
  <si>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</si>
  <si>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</si>
  <si>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</si>
  <si>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</si>
  <si>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</si>
  <si>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</si>
  <si>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</si>
  <si>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</si>
  <si>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</si>
  <si>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</si>
  <si>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</si>
  <si>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</si>
  <si>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</si>
  <si>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</si>
  <si>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</si>
  <si>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</si>
  <si>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</si>
  <si>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</si>
  <si>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</si>
  <si>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</si>
  <si>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</si>
  <si>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</si>
  <si>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</si>
  <si>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</si>
  <si>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</si>
  <si>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</si>
  <si>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</si>
  <si>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</si>
  <si>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</si>
  <si>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</si>
  <si>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</si>
  <si>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</si>
  <si>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</si>
  <si>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</si>
  <si>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</si>
  <si>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</si>
  <si>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</si>
  <si>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</si>
  <si>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</si>
  <si>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</si>
  <si>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</si>
  <si>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</si>
  <si>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</si>
  <si>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</si>
  <si>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</si>
  <si>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</si>
  <si>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</si>
  <si>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</si>
  <si>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</si>
  <si>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</si>
  <si>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</si>
  <si>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</si>
  <si>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</si>
  <si>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</si>
  <si>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</si>
  <si>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</si>
  <si>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</si>
  <si>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</si>
  <si>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</si>
  <si>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</si>
  <si>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</si>
  <si>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</si>
  <si>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</si>
  <si>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</si>
  <si>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</si>
  <si>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</si>
  <si>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</si>
  <si>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</si>
  <si>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</si>
  <si>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</si>
  <si>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</si>
  <si>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</si>
  <si>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</si>
  <si>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</si>
  <si>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</si>
  <si>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</si>
  <si>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</si>
  <si>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</si>
  <si>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</si>
  <si>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</si>
  <si>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</si>
  <si>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</si>
  <si>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</si>
  <si>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</si>
  <si>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</si>
  <si>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</si>
  <si>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</si>
  <si>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</si>
  <si>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</si>
  <si>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</si>
  <si>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</si>
  <si>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</si>
  <si>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</si>
  <si>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</si>
  <si>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</si>
  <si>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</si>
  <si>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</si>
  <si>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</si>
  <si>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</si>
  <si>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</si>
  <si>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</si>
  <si>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</si>
  <si>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</si>
  <si>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</si>
  <si>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</si>
  <si>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</si>
  <si>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</si>
  <si>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</si>
  <si>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</si>
  <si>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</si>
  <si>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</si>
  <si>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</si>
  <si>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</si>
  <si>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</si>
  <si>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</si>
  <si>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</si>
  <si>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</si>
  <si>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</si>
  <si>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</si>
  <si>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</si>
  <si>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</si>
  <si>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</si>
  <si>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</si>
  <si>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</si>
  <si>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</si>
  <si>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</si>
  <si>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</si>
  <si>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</si>
  <si>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</si>
  <si>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</si>
  <si>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</si>
  <si>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</si>
  <si>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</si>
  <si>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</si>
  <si>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</si>
  <si>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</si>
  <si>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</si>
  <si>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</si>
  <si>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</si>
  <si>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</si>
  <si>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</si>
  <si>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</si>
  <si>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</si>
  <si>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</si>
  <si>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</si>
  <si>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</si>
  <si>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</si>
  <si>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</si>
  <si>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</si>
  <si>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</si>
  <si>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</si>
  <si>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</si>
  <si>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</si>
  <si>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</si>
  <si>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</si>
  <si>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</si>
  <si>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</si>
  <si>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</si>
  <si>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</si>
  <si>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</si>
  <si>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</si>
  <si>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</si>
  <si>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</si>
  <si>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</si>
  <si>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</si>
  <si>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</si>
  <si>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</si>
  <si>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</si>
  <si>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</si>
  <si>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</si>
  <si>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</si>
  <si>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</si>
  <si>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</si>
  <si>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</si>
  <si>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</si>
  <si>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</si>
  <si>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</si>
  <si>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</si>
  <si>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</si>
  <si>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</si>
  <si>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</si>
  <si>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</si>
  <si>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</si>
  <si>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</si>
  <si>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</si>
  <si>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</si>
  <si>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</si>
  <si>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</si>
  <si>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</si>
  <si>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</si>
  <si>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</si>
  <si>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</si>
  <si>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</si>
  <si>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</si>
  <si>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</si>
  <si>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</si>
  <si>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</si>
  <si>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</si>
  <si>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</si>
  <si>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</si>
  <si>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</si>
  <si>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</si>
  <si>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</si>
  <si>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</si>
  <si>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</si>
  <si>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</si>
  <si>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</si>
  <si>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</si>
  <si>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</si>
  <si>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</si>
  <si>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</si>
  <si>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</si>
  <si>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</si>
  <si>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</si>
  <si>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</si>
  <si>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</si>
  <si>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</si>
  <si>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</si>
  <si>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</si>
  <si>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</si>
  <si>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</si>
  <si>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</si>
  <si>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</si>
  <si>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</si>
  <si>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</si>
  <si>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</si>
  <si>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</si>
  <si>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</si>
  <si>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</si>
  <si>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</si>
  <si>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</si>
  <si>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</si>
  <si>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</si>
  <si>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</si>
  <si>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</si>
  <si>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</si>
  <si>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</si>
  <si>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</si>
  <si>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</si>
  <si>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</si>
  <si>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</si>
  <si>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</si>
  <si>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</si>
  <si>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</si>
  <si>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</si>
  <si>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</si>
  <si>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</si>
  <si>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</si>
  <si>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</si>
  <si>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</si>
  <si>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</si>
  <si>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</si>
  <si>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</si>
  <si>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</si>
  <si>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</si>
  <si>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</si>
  <si>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</si>
  <si>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</si>
  <si>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</si>
  <si>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</si>
  <si>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</si>
  <si>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</si>
  <si>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</si>
  <si>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</si>
  <si>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</si>
  <si>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</si>
  <si>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</si>
  <si>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</si>
  <si>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</si>
  <si>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</si>
  <si>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</si>
  <si>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</si>
  <si>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</si>
  <si>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</si>
  <si>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</si>
  <si>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</si>
  <si>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</si>
  <si>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</si>
  <si>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</si>
  <si>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</si>
  <si>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</si>
  <si>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</si>
  <si>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</si>
  <si>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</si>
  <si>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</si>
  <si>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</si>
  <si>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</si>
  <si>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</si>
  <si>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</si>
  <si>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</si>
  <si>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</si>
  <si>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</si>
  <si>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</si>
  <si>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</si>
  <si>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</si>
  <si>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</si>
  <si>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</si>
  <si>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</si>
  <si>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</si>
  <si>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</si>
  <si>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</si>
  <si>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</si>
  <si>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</si>
  <si>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</si>
  <si>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</si>
  <si>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</si>
  <si>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</si>
  <si>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</si>
  <si>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</si>
  <si>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</si>
  <si>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</si>
  <si>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</si>
  <si>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</si>
  <si>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</si>
  <si>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</si>
  <si>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</si>
  <si>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</si>
  <si>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</si>
  <si>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</si>
  <si>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</si>
  <si>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</si>
  <si>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</si>
  <si>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</si>
  <si>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</si>
  <si>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</si>
  <si>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</si>
  <si>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</si>
  <si>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</si>
  <si>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</si>
  <si>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</si>
  <si>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</si>
  <si>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</si>
  <si>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</si>
  <si>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</si>
  <si>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</si>
  <si>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</si>
  <si>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</si>
  <si>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</si>
  <si>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</si>
  <si>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</si>
  <si>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</si>
  <si>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</si>
  <si>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</si>
  <si>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</si>
  <si>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</si>
  <si>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</si>
  <si>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</si>
  <si>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</si>
  <si>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</si>
  <si>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</si>
  <si>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</si>
  <si>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</si>
  <si>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</si>
  <si>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</si>
  <si>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</si>
  <si>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</si>
  <si>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</si>
  <si>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</si>
  <si>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</si>
  <si>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</si>
  <si>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</si>
  <si>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</si>
  <si>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</si>
  <si>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</si>
  <si>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</si>
  <si>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</si>
  <si>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</si>
  <si>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</si>
  <si>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</si>
  <si>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</si>
  <si>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</si>
  <si>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</si>
  <si>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</si>
  <si>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</si>
  <si>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</si>
  <si>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</si>
  <si>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</si>
  <si>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</si>
  <si>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</si>
  <si>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</si>
  <si>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</si>
  <si>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</si>
  <si>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</si>
  <si>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</si>
  <si>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</si>
  <si>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</si>
  <si>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</si>
  <si>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</si>
  <si>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</si>
  <si>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</si>
  <si>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</si>
  <si>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</si>
  <si>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</si>
  <si>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</si>
  <si>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</si>
  <si>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</si>
  <si>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</si>
  <si>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</si>
  <si>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</si>
  <si>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</si>
  <si>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</si>
  <si>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</si>
  <si>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</si>
  <si>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</si>
  <si>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</si>
  <si>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</si>
  <si>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</si>
  <si>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</si>
  <si>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</si>
  <si>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</si>
  <si>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</si>
  <si>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</si>
  <si>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</si>
  <si>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</si>
  <si>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</si>
  <si>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</si>
  <si>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</si>
  <si>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</si>
  <si>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</si>
  <si>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</si>
  <si>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</si>
  <si>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</si>
  <si>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</si>
  <si>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</si>
  <si>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</si>
  <si>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</si>
  <si>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</si>
  <si>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</si>
  <si>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</si>
  <si>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</si>
  <si>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</si>
  <si>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</si>
  <si>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</si>
  <si>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</si>
  <si>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</si>
  <si>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</si>
  <si>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</si>
  <si>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</si>
  <si>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</si>
  <si>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</si>
  <si>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</si>
  <si>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</si>
  <si>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</si>
  <si>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</si>
  <si>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</si>
  <si>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</si>
  <si>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</si>
  <si>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</si>
  <si>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</si>
  <si>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</si>
  <si>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</si>
  <si>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</si>
  <si>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</si>
  <si>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</si>
  <si>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</si>
  <si>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</si>
  <si>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</si>
  <si>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</si>
  <si>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</si>
  <si>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</si>
  <si>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</si>
  <si>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</si>
  <si>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</si>
  <si>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</si>
  <si>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</si>
  <si>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</si>
  <si>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</si>
  <si>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</si>
  <si>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</si>
  <si>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</si>
  <si>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</si>
  <si>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</si>
  <si>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</si>
  <si>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</si>
  <si>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</si>
  <si>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</si>
  <si>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</si>
  <si>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</si>
  <si>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</si>
  <si>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</si>
  <si>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</si>
  <si>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</si>
  <si>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</si>
  <si>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</si>
  <si>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</si>
  <si>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</si>
  <si>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</si>
  <si>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</si>
  <si>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</si>
  <si>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</si>
  <si>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</si>
  <si>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</si>
  <si>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</si>
  <si>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</si>
  <si>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</si>
  <si>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</si>
  <si>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</si>
  <si>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</si>
  <si>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</si>
  <si>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</si>
  <si>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</si>
  <si>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</si>
  <si>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</si>
  <si>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</si>
  <si>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</si>
  <si>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</si>
  <si>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</si>
  <si>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</si>
  <si>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</si>
  <si>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</si>
  <si>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</si>
  <si>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</si>
  <si>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</si>
  <si>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</si>
  <si>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</si>
  <si>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</si>
  <si>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</si>
  <si>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</si>
  <si>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</si>
  <si>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</si>
  <si>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</si>
  <si>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</si>
  <si>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</si>
  <si>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</si>
  <si>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</si>
  <si>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</si>
  <si>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</si>
  <si>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</si>
  <si>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</si>
  <si>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</si>
  <si>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</si>
  <si>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</si>
  <si>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</si>
  <si>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</si>
  <si>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</si>
  <si>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</si>
  <si>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</si>
  <si>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</si>
  <si>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</si>
  <si>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</si>
  <si>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</si>
  <si>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</si>
  <si>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</si>
  <si>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</si>
  <si>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</si>
  <si>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</si>
  <si>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</si>
  <si>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</si>
  <si>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</si>
  <si>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</si>
  <si>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</si>
  <si>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</si>
  <si>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</si>
  <si>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</si>
  <si>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</si>
  <si>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</si>
  <si>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</si>
  <si>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</si>
  <si>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</si>
  <si>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</si>
  <si>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</si>
  <si>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</si>
  <si>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</si>
  <si>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</si>
  <si>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</si>
  <si>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</si>
  <si>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</si>
  <si>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</si>
  <si>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</si>
  <si>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</si>
  <si>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</si>
  <si>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</si>
  <si>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</si>
  <si>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</si>
  <si>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</si>
  <si>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</si>
  <si>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</si>
  <si>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</si>
  <si>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</si>
  <si>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</si>
  <si>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</si>
  <si>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</si>
  <si>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</si>
  <si>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</si>
  <si>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</si>
  <si>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</si>
  <si>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</si>
  <si>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</si>
  <si>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</si>
  <si>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</si>
  <si>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</si>
  <si>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</si>
  <si>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</si>
  <si>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</si>
  <si>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</si>
  <si>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</si>
  <si>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</si>
  <si>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</si>
  <si>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</si>
  <si>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</si>
  <si>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</si>
  <si>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</si>
  <si>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</si>
  <si>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</si>
  <si>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</si>
  <si>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</si>
  <si>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</si>
  <si>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</si>
  <si>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</si>
  <si>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</si>
  <si>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</si>
  <si>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</si>
  <si>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</si>
  <si>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</si>
  <si>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</si>
  <si>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</si>
  <si>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</si>
  <si>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</si>
  <si>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</si>
  <si>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</si>
  <si>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</si>
  <si>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</si>
  <si>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</si>
  <si>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</si>
  <si>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</si>
  <si>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</si>
  <si>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</si>
  <si>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</si>
  <si>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</si>
  <si>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</si>
  <si>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</si>
  <si>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</si>
  <si>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</si>
  <si>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</si>
  <si>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</si>
  <si>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</si>
  <si>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</si>
  <si>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</si>
  <si>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</si>
  <si>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</si>
  <si>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</si>
  <si>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</si>
  <si>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</si>
  <si>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</si>
  <si>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</si>
  <si>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</si>
  <si>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</si>
  <si>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</si>
  <si>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</si>
  <si>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</si>
  <si>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</si>
  <si>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</si>
  <si>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</si>
  <si>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</si>
  <si>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</si>
  <si>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</si>
  <si>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</si>
  <si>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</si>
  <si>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</si>
  <si>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</si>
  <si>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</si>
  <si>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</si>
  <si>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</si>
  <si>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</si>
  <si>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</si>
  <si>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</si>
  <si>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</si>
  <si>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</si>
  <si>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</si>
  <si>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</si>
  <si>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</si>
  <si>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</si>
  <si>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</si>
  <si>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</si>
  <si>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</si>
  <si>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</si>
  <si>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</si>
  <si>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</si>
  <si>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</si>
  <si>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</si>
  <si>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</si>
  <si>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</si>
  <si>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</si>
  <si>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</si>
  <si>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</si>
  <si>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</si>
  <si>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</si>
  <si>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</si>
  <si>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</si>
  <si>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</si>
  <si>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</si>
  <si>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</si>
  <si>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</si>
  <si>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</si>
  <si>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</si>
  <si>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</si>
  <si>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</si>
  <si>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</si>
  <si>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</si>
  <si>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</si>
  <si>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</si>
  <si>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</si>
  <si>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</si>
  <si>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</si>
  <si>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</si>
  <si>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</si>
  <si>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</si>
  <si>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</si>
  <si>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</si>
  <si>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</si>
  <si>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</si>
  <si>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</si>
  <si>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</si>
  <si>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</si>
  <si>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</si>
  <si>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</si>
  <si>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</si>
  <si>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</si>
  <si>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</si>
  <si>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</si>
  <si>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</si>
  <si>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</si>
  <si>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</si>
  <si>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</si>
  <si>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</si>
  <si>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</si>
  <si>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</si>
  <si>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</si>
  <si>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</si>
  <si>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</si>
  <si>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</si>
  <si>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</si>
  <si>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</si>
  <si>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</si>
  <si>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</si>
  <si>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</si>
  <si>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</si>
  <si>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</si>
  <si>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</si>
  <si>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</si>
  <si>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</si>
  <si>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</si>
  <si>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</si>
  <si>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</si>
  <si>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</si>
  <si>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</si>
  <si>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</si>
  <si>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</si>
  <si>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</si>
  <si>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</si>
  <si>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</si>
  <si>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</si>
  <si>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</si>
  <si>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</si>
  <si>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</si>
  <si>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</si>
  <si>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</si>
  <si>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</si>
  <si>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</si>
  <si>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</si>
  <si>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</si>
  <si>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</si>
  <si>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</si>
  <si>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</si>
  <si>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</si>
  <si>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</si>
  <si>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</si>
  <si>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</si>
  <si>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</si>
  <si>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</si>
  <si>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</si>
  <si>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</si>
  <si>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</si>
  <si>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</si>
  <si>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</si>
  <si>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</si>
  <si>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</si>
  <si>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</si>
  <si>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</si>
  <si>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</si>
  <si>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</si>
  <si>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</si>
  <si>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</si>
  <si>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</si>
  <si>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</si>
  <si>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</si>
  <si>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</si>
  <si>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</si>
  <si>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</si>
  <si>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</si>
  <si>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</si>
  <si>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</si>
  <si>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</si>
  <si>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</si>
  <si>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</si>
  <si>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</si>
  <si>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</si>
  <si>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</si>
  <si>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</si>
  <si>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</si>
  <si>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</si>
  <si>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</si>
  <si>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</si>
  <si>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</si>
  <si>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</si>
  <si>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</si>
  <si>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</si>
  <si>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</si>
  <si>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</si>
  <si>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</si>
  <si>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</si>
  <si>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</si>
  <si>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</si>
  <si>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</si>
  <si>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</si>
  <si>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</si>
  <si>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</si>
  <si>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</si>
  <si>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</si>
  <si>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</si>
  <si>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</si>
  <si>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</si>
  <si>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</si>
  <si>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</si>
  <si>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</si>
  <si>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</si>
  <si>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</si>
  <si>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</si>
  <si>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</si>
  <si>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</si>
  <si>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</si>
  <si>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</si>
  <si>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</si>
  <si>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</si>
  <si>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</si>
  <si>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</si>
  <si>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</si>
  <si>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</si>
  <si>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</si>
  <si>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</si>
  <si>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</si>
  <si>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</si>
  <si>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</si>
  <si>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</si>
  <si>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</si>
  <si>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</si>
  <si>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</si>
  <si>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</si>
  <si>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</si>
  <si>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</si>
  <si>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</si>
  <si>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</si>
  <si>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</si>
  <si>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</si>
  <si>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</si>
  <si>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</si>
  <si>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</si>
  <si>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</si>
  <si>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</si>
  <si>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</si>
  <si>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</si>
  <si>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</si>
  <si>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</si>
  <si>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</si>
  <si>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</si>
  <si>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</si>
  <si>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</si>
  <si>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</si>
  <si>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</si>
  <si>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</si>
  <si>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</si>
  <si>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</si>
  <si>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</si>
  <si>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</si>
  <si>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</si>
  <si>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</si>
  <si>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</si>
  <si>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</si>
  <si>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</si>
  <si>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</si>
  <si>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</si>
  <si>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</si>
  <si>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</si>
  <si>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</si>
  <si>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</si>
  <si>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</si>
  <si>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</si>
  <si>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</si>
  <si>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</si>
  <si>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</si>
  <si>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</si>
  <si>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</si>
  <si>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</si>
  <si>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</si>
  <si>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</si>
  <si>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</si>
  <si>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</si>
  <si>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</si>
  <si>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</si>
  <si>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</si>
  <si>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</si>
  <si>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</si>
  <si>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</si>
  <si>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</si>
  <si>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</si>
  <si>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</si>
  <si>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</si>
  <si>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</si>
  <si>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</si>
  <si>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</si>
  <si>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</si>
  <si>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</si>
  <si>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</si>
  <si>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</si>
  <si>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</si>
  <si>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</si>
  <si>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</si>
  <si>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</si>
  <si>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</si>
  <si>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</si>
  <si>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</si>
  <si>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</si>
  <si>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</si>
  <si>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</si>
  <si>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</si>
  <si>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</si>
  <si>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</si>
  <si>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</si>
  <si>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</si>
  <si>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</si>
  <si>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</si>
  <si>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</si>
  <si>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</si>
  <si>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</si>
  <si>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</si>
  <si>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</si>
  <si>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</si>
  <si>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</si>
  <si>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</si>
  <si>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</si>
  <si>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</si>
  <si>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</si>
  <si>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</si>
  <si>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</si>
  <si>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</si>
  <si>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</si>
  <si>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</si>
  <si>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</si>
  <si>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</si>
  <si>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</si>
  <si>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</si>
  <si>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</si>
  <si>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</si>
  <si>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</si>
  <si>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</si>
  <si>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</si>
  <si>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</si>
  <si>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</si>
  <si>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</si>
  <si>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</si>
  <si>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</si>
  <si>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</si>
  <si>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</si>
  <si>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</si>
  <si>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</si>
  <si>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</si>
  <si>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</si>
  <si>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</si>
  <si>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</si>
  <si>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</si>
  <si>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</si>
  <si>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</si>
  <si>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</si>
  <si>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</si>
  <si>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</si>
  <si>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</si>
  <si>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</si>
  <si>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</si>
  <si>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</si>
  <si>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</si>
  <si>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</si>
  <si>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</si>
  <si>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</si>
  <si>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</si>
  <si>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</si>
  <si>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</si>
  <si>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</si>
  <si>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</si>
  <si>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</si>
  <si>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</si>
  <si>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</si>
  <si>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</si>
  <si>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</si>
  <si>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</si>
  <si>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</si>
  <si>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</si>
  <si>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</si>
  <si>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</si>
  <si>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</si>
  <si>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</si>
  <si>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</si>
  <si>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</si>
  <si>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</si>
  <si>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</si>
  <si>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</si>
  <si>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</si>
  <si>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</si>
  <si>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</si>
  <si>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</si>
  <si>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</si>
  <si>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</si>
  <si>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</si>
  <si>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</si>
  <si>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</si>
  <si>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</si>
  <si>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</si>
  <si>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</si>
  <si>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</si>
  <si>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</si>
  <si>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</si>
  <si>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</si>
  <si>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</si>
  <si>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</si>
  <si>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</si>
  <si>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</si>
  <si>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</si>
  <si>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</si>
  <si>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</si>
  <si>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</si>
  <si>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</si>
  <si>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</si>
  <si>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</si>
  <si>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</si>
  <si>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</si>
  <si>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</si>
  <si>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</si>
  <si>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</si>
  <si>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</si>
  <si>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</si>
  <si>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</si>
  <si>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</si>
  <si>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</si>
  <si>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</si>
  <si>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</si>
  <si>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</si>
  <si>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</si>
  <si>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</si>
  <si>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</si>
  <si>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</si>
  <si>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</si>
  <si>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</si>
  <si>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</si>
  <si>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</si>
  <si>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</si>
  <si>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</si>
  <si>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</si>
  <si>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</si>
  <si>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</si>
  <si>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</si>
  <si>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</si>
  <si>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</si>
  <si>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</si>
  <si>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</si>
  <si>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</si>
  <si>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</si>
  <si>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</si>
  <si>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</si>
  <si>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</si>
  <si>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</si>
  <si>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</si>
  <si>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</si>
  <si>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</si>
  <si>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</si>
  <si>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</si>
  <si>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</si>
  <si>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</si>
  <si>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</si>
  <si>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</si>
  <si>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</si>
  <si>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</si>
  <si>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</si>
  <si>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</si>
  <si>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</si>
  <si>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</si>
  <si>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</si>
  <si>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</si>
  <si>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</si>
  <si>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</si>
  <si>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</si>
  <si>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</si>
  <si>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</si>
  <si>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</si>
  <si>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</si>
  <si>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</si>
  <si>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</si>
  <si>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</si>
  <si>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</si>
  <si>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</si>
  <si>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</si>
  <si>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</si>
  <si>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</si>
  <si>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</si>
  <si>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</si>
  <si>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</si>
  <si>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</si>
  <si>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</si>
  <si>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</si>
  <si>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</si>
  <si>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</si>
  <si>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</si>
  <si>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</si>
  <si>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</si>
  <si>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</si>
  <si>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</si>
  <si>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</si>
  <si>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</si>
  <si>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</si>
  <si>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</si>
  <si>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</si>
  <si>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</si>
  <si>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</si>
  <si>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</si>
  <si>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</si>
  <si>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</si>
  <si>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</si>
  <si>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</si>
  <si>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</si>
  <si>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</si>
  <si>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</si>
  <si>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</si>
  <si>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</si>
  <si>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</si>
  <si>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</si>
  <si>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</si>
  <si>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</si>
  <si>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</si>
  <si>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</si>
  <si>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</si>
  <si>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</si>
  <si>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</si>
  <si>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</si>
  <si>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</si>
  <si>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</si>
  <si>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</si>
  <si>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</si>
  <si>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</si>
  <si>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</si>
  <si>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</si>
  <si>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</si>
  <si>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</si>
  <si>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</si>
  <si>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</si>
  <si>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</si>
  <si>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</si>
  <si>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</si>
  <si>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</si>
  <si>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</si>
  <si>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</si>
  <si>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</si>
  <si>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</si>
  <si>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</si>
  <si>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</si>
  <si>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</si>
  <si>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</si>
  <si>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</si>
  <si>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</si>
  <si>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</si>
  <si>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</si>
  <si>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</si>
  <si>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</si>
  <si>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</si>
  <si>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</si>
  <si>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</si>
  <si>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</si>
  <si>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</si>
  <si>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</si>
  <si>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</si>
  <si>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</si>
  <si>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</si>
  <si>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</si>
  <si>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</si>
  <si>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</si>
  <si>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</si>
  <si>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</si>
  <si>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</si>
  <si>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</si>
  <si>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</si>
  <si>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</si>
  <si>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</si>
  <si>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</si>
  <si>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</si>
  <si>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</si>
  <si>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</si>
  <si>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</si>
  <si>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</si>
  <si>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</si>
  <si>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</si>
  <si>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</si>
  <si>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</si>
  <si>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</si>
  <si>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</si>
  <si>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</si>
  <si>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</si>
  <si>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</si>
  <si>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</si>
  <si>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</si>
  <si>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</si>
  <si>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</si>
  <si>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</si>
  <si>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</si>
  <si>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</si>
  <si>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</si>
  <si>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</si>
  <si>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</si>
  <si>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</si>
  <si>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</si>
  <si>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</si>
  <si>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</si>
  <si>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</si>
  <si>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</si>
  <si>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</si>
  <si>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</si>
  <si>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</si>
  <si>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</si>
  <si>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</si>
  <si>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</si>
  <si>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</si>
  <si>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</si>
  <si>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</si>
  <si>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</si>
  <si>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</si>
  <si>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</si>
  <si>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</si>
  <si>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</si>
  <si>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</si>
  <si>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</si>
  <si>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</si>
  <si>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</si>
  <si>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</si>
  <si>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</si>
  <si>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</si>
  <si>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</si>
  <si>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</si>
  <si>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</si>
  <si>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</si>
  <si>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</si>
  <si>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</si>
  <si>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</si>
  <si>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</si>
  <si>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</si>
  <si>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</si>
  <si>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</si>
  <si>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</si>
  <si>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</si>
  <si>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</si>
  <si>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</si>
  <si>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</si>
  <si>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</si>
  <si>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</si>
  <si>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</si>
  <si>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</si>
  <si>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</si>
  <si>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</si>
  <si>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</si>
  <si>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</si>
  <si>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</si>
  <si>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</si>
  <si>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</si>
  <si>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</si>
  <si>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</si>
  <si>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</si>
  <si>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</si>
  <si>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</si>
  <si>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</si>
  <si>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</si>
  <si>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</si>
  <si>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</si>
  <si>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</si>
  <si>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</si>
  <si>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</si>
  <si>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</si>
  <si>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</si>
  <si>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</si>
  <si>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</si>
  <si>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</si>
  <si>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</si>
  <si>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</si>
  <si>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</si>
  <si>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</si>
  <si>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</si>
  <si>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</si>
  <si>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</si>
  <si>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</si>
  <si>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</si>
  <si>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</si>
  <si>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</si>
  <si>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</si>
  <si>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</si>
  <si>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</si>
  <si>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</si>
  <si>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</si>
  <si>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</si>
  <si>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</si>
  <si>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</si>
  <si>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</si>
  <si>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</si>
  <si>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</si>
  <si>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</si>
  <si>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</si>
  <si>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</si>
  <si>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</si>
  <si>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</si>
  <si>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</si>
  <si>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</si>
  <si>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</si>
  <si>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</si>
  <si>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</si>
  <si>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</si>
  <si>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</si>
  <si>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</si>
  <si>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</si>
  <si>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</si>
  <si>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</si>
  <si>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</si>
  <si>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</si>
  <si>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</si>
  <si>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</si>
  <si>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</si>
  <si>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</si>
  <si>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</si>
  <si>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</si>
  <si>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</si>
  <si>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</si>
  <si>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</si>
  <si>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</si>
  <si>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</si>
  <si>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</si>
  <si>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</si>
  <si>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</si>
  <si>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</si>
  <si>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</si>
  <si>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</si>
  <si>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</si>
  <si>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</si>
  <si>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</si>
  <si>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</si>
  <si>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</si>
  <si>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</si>
  <si>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</si>
  <si>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</si>
  <si>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</si>
  <si>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</si>
  <si>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</si>
  <si>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</si>
  <si>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</si>
  <si>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</si>
  <si>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</si>
  <si>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</si>
  <si>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</si>
  <si>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</si>
  <si>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</si>
  <si>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</si>
  <si>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</si>
  <si>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</si>
  <si>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</si>
  <si>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</si>
  <si>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</si>
  <si>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</si>
  <si>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</si>
  <si>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</si>
  <si>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</si>
  <si>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</si>
  <si>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</si>
  <si>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</si>
  <si>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</si>
  <si>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</si>
  <si>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</si>
  <si>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</si>
  <si>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</si>
  <si>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</si>
  <si>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</si>
  <si>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</si>
  <si>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</si>
  <si>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</si>
  <si>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</si>
  <si>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</si>
  <si>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</si>
  <si>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</si>
  <si>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</si>
  <si>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</si>
  <si>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</si>
  <si>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</si>
  <si>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</si>
  <si>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</si>
  <si>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</si>
  <si>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</si>
  <si>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</si>
  <si>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</si>
  <si>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</si>
  <si>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</si>
  <si>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</si>
  <si>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</si>
  <si>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</si>
  <si>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</si>
  <si>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</si>
  <si>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</si>
  <si>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</si>
  <si>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</si>
  <si>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</si>
  <si>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</si>
  <si>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</si>
  <si>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</si>
  <si>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</si>
  <si>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</si>
  <si>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</si>
  <si>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</si>
  <si>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</si>
  <si>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</si>
  <si>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</si>
  <si>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</si>
  <si>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</si>
  <si>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</si>
  <si>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</si>
  <si>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</si>
  <si>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</si>
  <si>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</si>
  <si>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</si>
  <si>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</si>
  <si>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</si>
  <si>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</si>
  <si>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</si>
  <si>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</si>
  <si>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</si>
  <si>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</si>
  <si>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</si>
  <si>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</si>
  <si>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</si>
  <si>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</si>
  <si>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</si>
  <si>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</si>
  <si>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</si>
  <si>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</si>
  <si>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</si>
  <si>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</si>
  <si>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</si>
  <si>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</si>
  <si>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</si>
  <si>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</si>
  <si>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</si>
  <si>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</si>
  <si>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</si>
  <si>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</si>
  <si>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</si>
  <si>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</si>
  <si>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</si>
  <si>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</si>
  <si>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</si>
  <si>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</si>
  <si>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</si>
  <si>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</si>
  <si>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</si>
  <si>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</si>
  <si>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</si>
  <si>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</si>
  <si>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</si>
  <si>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</si>
  <si>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</si>
  <si>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</si>
  <si>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</si>
  <si>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</si>
  <si>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</si>
  <si>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</si>
  <si>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</si>
  <si>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</si>
  <si>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</si>
  <si>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</si>
  <si>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</si>
  <si>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</si>
  <si>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</si>
  <si>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</si>
  <si>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</si>
  <si>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</si>
  <si>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</si>
  <si>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</si>
  <si>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</si>
  <si>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</si>
  <si>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</si>
  <si>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</si>
  <si>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</si>
  <si>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</si>
  <si>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</si>
  <si>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</si>
  <si>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</si>
  <si>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</si>
  <si>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</si>
  <si>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</si>
  <si>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</si>
  <si>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</si>
  <si>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</si>
  <si>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</si>
  <si>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</si>
  <si>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</si>
  <si>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</si>
  <si>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</si>
  <si>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</si>
  <si>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</si>
  <si>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</si>
  <si>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</si>
  <si>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</si>
  <si>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</si>
  <si>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</si>
  <si>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</si>
  <si>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</si>
  <si>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</si>
  <si>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</si>
  <si>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</si>
  <si>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</si>
  <si>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</si>
  <si>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</si>
  <si>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</si>
  <si>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</si>
  <si>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</si>
  <si>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</si>
  <si>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</si>
  <si>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</si>
  <si>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</si>
  <si>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</si>
  <si>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</si>
  <si>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</si>
  <si>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</si>
  <si>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</si>
  <si>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</si>
  <si>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</si>
  <si>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</si>
  <si>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</si>
  <si>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</si>
  <si>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</si>
  <si>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</si>
  <si>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</si>
  <si>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</si>
  <si>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</si>
  <si>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</si>
  <si>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</si>
  <si>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</si>
  <si>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</si>
  <si>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</si>
  <si>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</si>
  <si>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</si>
  <si>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</si>
  <si>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</si>
  <si>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</si>
  <si>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</si>
  <si>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</si>
  <si>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</si>
  <si>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</si>
  <si>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</si>
  <si>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</si>
  <si>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</si>
  <si>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</si>
  <si>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</si>
  <si>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</si>
  <si>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</si>
  <si>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</si>
  <si>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</si>
  <si>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</si>
  <si>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</si>
  <si>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</si>
  <si>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</si>
  <si>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</si>
  <si>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</si>
  <si>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</si>
  <si>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</si>
  <si>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</si>
  <si>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</si>
  <si>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</si>
  <si>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</si>
  <si>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</si>
  <si>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</si>
  <si>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</si>
  <si>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</si>
  <si>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</si>
  <si>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</si>
  <si>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</si>
  <si>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</si>
  <si>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</si>
  <si>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</si>
  <si>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</si>
  <si>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</si>
  <si>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</si>
  <si>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</si>
  <si>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</si>
  <si>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</si>
  <si>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</si>
  <si>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</si>
  <si>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</si>
  <si>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</si>
  <si>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</si>
  <si>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</si>
  <si>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</si>
  <si>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</si>
  <si>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</si>
  <si>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</si>
  <si>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</si>
  <si>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</si>
  <si>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</si>
  <si>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</si>
  <si>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</si>
  <si>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</si>
  <si>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</si>
  <si>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</si>
  <si>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</si>
  <si>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</si>
  <si>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</si>
  <si>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</si>
  <si>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</si>
  <si>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</si>
  <si>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</si>
  <si>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</si>
  <si>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</si>
  <si>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</si>
  <si>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</si>
  <si>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</si>
  <si>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</si>
  <si>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</si>
  <si>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</si>
  <si>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</si>
  <si>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</si>
  <si>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</si>
  <si>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</si>
  <si>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</si>
  <si>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</si>
  <si>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</si>
  <si>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</si>
  <si>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</si>
  <si>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</si>
  <si>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</si>
  <si>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</si>
  <si>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</si>
  <si>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</si>
  <si>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</si>
  <si>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</si>
  <si>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</si>
  <si>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</si>
  <si>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</si>
  <si>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</si>
  <si>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</si>
  <si>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</si>
  <si>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</si>
  <si>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</si>
  <si>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</si>
  <si>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</si>
  <si>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</si>
  <si>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</si>
  <si>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</si>
  <si>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</si>
  <si>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</si>
  <si>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</si>
  <si>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</si>
  <si>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</si>
  <si>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</si>
  <si>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</si>
  <si>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</si>
  <si>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</si>
  <si>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</si>
  <si>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</si>
  <si>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</si>
  <si>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</si>
  <si>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</si>
  <si>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</si>
  <si>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</si>
  <si>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</si>
  <si>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</si>
  <si>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</si>
  <si>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</si>
  <si>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</si>
  <si>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</si>
  <si>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</si>
  <si>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</si>
  <si>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</si>
  <si>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</si>
  <si>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</si>
  <si>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</si>
  <si>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</si>
  <si>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</si>
  <si>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</si>
  <si>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</si>
  <si>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</si>
  <si>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</si>
  <si>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</si>
  <si>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</si>
  <si>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</si>
  <si>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</si>
  <si>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</si>
  <si>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</si>
  <si>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</si>
  <si>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</si>
  <si>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</si>
  <si>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</si>
  <si>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</si>
  <si>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</si>
  <si>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</si>
  <si>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</si>
  <si>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</si>
  <si>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</si>
  <si>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</si>
  <si>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</si>
  <si>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</si>
  <si>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</si>
  <si>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</si>
  <si>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</si>
  <si>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</si>
  <si>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</si>
  <si>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</si>
  <si>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</si>
  <si>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</si>
  <si>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</si>
  <si>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</si>
  <si>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</si>
  <si>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</si>
  <si>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</si>
  <si>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</si>
  <si>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</si>
  <si>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</si>
  <si>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</si>
  <si>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</si>
  <si>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</si>
  <si>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</si>
  <si>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</si>
  <si>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</si>
  <si>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</si>
  <si>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</si>
  <si>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</si>
  <si>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</si>
  <si>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</si>
  <si>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</si>
  <si>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</si>
  <si>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</si>
  <si>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</si>
  <si>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</si>
  <si>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</si>
  <si>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</si>
  <si>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</si>
  <si>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</si>
  <si>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</si>
  <si>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</si>
  <si>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</si>
  <si>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</si>
  <si>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</si>
  <si>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</si>
  <si>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</si>
  <si>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</si>
  <si>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</si>
  <si>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</si>
  <si>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</si>
  <si>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</si>
  <si>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</si>
  <si>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</si>
  <si>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</si>
  <si>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</si>
  <si>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</si>
  <si>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</si>
  <si>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</si>
  <si>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</si>
  <si>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</si>
  <si>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</si>
  <si>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</si>
  <si>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</si>
  <si>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</si>
  <si>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</si>
  <si>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</si>
  <si>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</si>
  <si>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</si>
  <si>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</si>
  <si>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</si>
  <si>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</si>
  <si>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</si>
  <si>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</si>
  <si>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</si>
  <si>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</si>
  <si>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</si>
  <si>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</si>
  <si>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</si>
  <si>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</si>
  <si>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</si>
  <si>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</si>
  <si>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</si>
  <si>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</si>
  <si>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</si>
  <si>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</si>
  <si>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</si>
  <si>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</si>
  <si>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</si>
  <si>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</si>
  <si>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</si>
  <si>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</si>
  <si>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</si>
  <si>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</si>
  <si>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</si>
  <si>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</si>
  <si>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</si>
  <si>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</si>
  <si>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</si>
  <si>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</si>
  <si>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</si>
  <si>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</si>
  <si>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</si>
  <si>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</si>
  <si>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</si>
  <si>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</si>
  <si>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</si>
  <si>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</si>
  <si>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</si>
  <si>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</si>
  <si>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</si>
  <si>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</si>
  <si>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</si>
  <si>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</si>
  <si>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</si>
  <si>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</si>
  <si>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</si>
  <si>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</si>
  <si>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</si>
  <si>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</si>
  <si>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</si>
  <si>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</si>
  <si>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</si>
  <si>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</si>
  <si>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</si>
  <si>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</si>
  <si>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</si>
  <si>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</si>
  <si>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</si>
  <si>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</si>
  <si>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</si>
  <si>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</si>
  <si>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</si>
  <si>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</si>
  <si>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</si>
  <si>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</si>
  <si>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</si>
  <si>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</si>
  <si>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</si>
  <si>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</si>
  <si>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</si>
  <si>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</si>
  <si>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</si>
  <si>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</si>
  <si>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</si>
  <si>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</si>
  <si>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</si>
  <si>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</si>
  <si>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</si>
  <si>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</si>
  <si>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</si>
  <si>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</si>
  <si>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</si>
  <si>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</si>
  <si>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</si>
  <si>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</si>
  <si>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</si>
  <si>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</si>
  <si>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</si>
  <si>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</si>
  <si>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</si>
  <si>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</si>
  <si>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</si>
  <si>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</si>
  <si>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</si>
  <si>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</si>
  <si>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</si>
  <si>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</si>
  <si>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</si>
  <si>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</si>
  <si>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</si>
  <si>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</si>
  <si>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</si>
  <si>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</si>
  <si>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</si>
  <si>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</si>
  <si>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</si>
  <si>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</si>
  <si>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</si>
  <si>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</si>
  <si>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</si>
  <si>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</si>
  <si>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</si>
  <si>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</si>
  <si>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</si>
  <si>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</si>
  <si>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</si>
  <si>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</si>
  <si>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</si>
  <si>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</si>
  <si>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</si>
  <si>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</si>
  <si>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</si>
  <si>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</si>
  <si>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</si>
  <si>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</si>
  <si>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</si>
  <si>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</si>
  <si>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</si>
  <si>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</si>
  <si>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</si>
  <si>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</si>
  <si>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</si>
  <si>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</si>
  <si>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</si>
  <si>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</si>
  <si>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</si>
  <si>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</si>
  <si>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</si>
  <si>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</si>
  <si>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</si>
  <si>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</si>
  <si>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</si>
  <si>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</si>
  <si>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</si>
  <si>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</si>
  <si>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</si>
  <si>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</si>
  <si>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</si>
  <si>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</si>
  <si>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</si>
  <si>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</si>
  <si>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</si>
  <si>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</si>
  <si>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</si>
  <si>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</si>
  <si>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</si>
  <si>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</si>
  <si>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</si>
  <si>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</si>
  <si>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</si>
  <si>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</si>
  <si>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</si>
  <si>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</si>
  <si>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</si>
  <si>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</si>
  <si>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</si>
  <si>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</si>
  <si>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</si>
  <si>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</si>
  <si>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</si>
  <si>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</si>
  <si>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</si>
  <si>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</si>
  <si>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</si>
  <si>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</si>
  <si>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</si>
  <si>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</si>
  <si>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</si>
  <si>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</si>
  <si>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</si>
  <si>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</si>
  <si>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</si>
  <si>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</si>
  <si>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</si>
  <si>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</si>
  <si>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</si>
  <si>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</si>
  <si>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</si>
  <si>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</si>
  <si>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</si>
  <si>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</si>
  <si>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</si>
  <si>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</si>
  <si>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</si>
  <si>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</si>
  <si>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</si>
  <si>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</si>
  <si>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</si>
  <si>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</si>
  <si>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</si>
  <si>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</si>
  <si>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</si>
  <si>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</si>
  <si>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</si>
  <si>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</si>
  <si>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</si>
  <si>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</si>
  <si>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</si>
  <si>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</si>
  <si>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</si>
  <si>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</si>
  <si>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</si>
  <si>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</si>
  <si>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</si>
  <si>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</si>
  <si>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</si>
  <si>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</si>
  <si>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</si>
  <si>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</si>
  <si>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</si>
  <si>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</si>
  <si>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</si>
  <si>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</si>
  <si>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</si>
  <si>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</si>
  <si>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</si>
  <si>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</si>
  <si>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</si>
  <si>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</si>
  <si>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</si>
  <si>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</si>
  <si>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</si>
  <si>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</si>
  <si>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</si>
  <si>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</si>
  <si>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</si>
  <si>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</si>
  <si>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</si>
  <si>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</si>
  <si>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</si>
  <si>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</si>
  <si>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</si>
  <si>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</si>
  <si>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</si>
  <si>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</si>
  <si>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</si>
  <si>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</si>
  <si>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</si>
  <si>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</si>
  <si>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</si>
  <si>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</si>
  <si>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</si>
  <si>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</si>
  <si>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</si>
  <si>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</si>
  <si>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</si>
  <si>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</si>
  <si>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</si>
  <si>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</si>
  <si>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</si>
  <si>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</si>
  <si>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</si>
  <si>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</si>
  <si>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</si>
  <si>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</si>
  <si>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</si>
  <si>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</si>
  <si>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</si>
  <si>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</si>
  <si>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</si>
  <si>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</si>
  <si>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</si>
  <si>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</si>
  <si>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</si>
  <si>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</si>
  <si>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</si>
  <si>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</si>
  <si>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</si>
  <si>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</si>
  <si>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</si>
  <si>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</si>
  <si>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</si>
  <si>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</si>
  <si>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</si>
  <si>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</si>
  <si>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</si>
  <si>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</si>
  <si>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</si>
  <si>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</si>
  <si>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</si>
  <si>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</si>
  <si>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</si>
  <si>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</si>
  <si>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</si>
  <si>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</si>
  <si>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</si>
  <si>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</si>
  <si>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</si>
  <si>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</si>
  <si>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</si>
  <si>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</si>
  <si>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</si>
  <si>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</si>
  <si>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</si>
  <si>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</si>
  <si>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</si>
  <si>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</si>
  <si>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</si>
  <si>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</si>
  <si>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</si>
  <si>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</si>
  <si>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</si>
  <si>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</si>
  <si>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</si>
  <si>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</si>
  <si>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</si>
  <si>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</si>
  <si>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</si>
  <si>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</si>
  <si>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</si>
  <si>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</si>
  <si>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</si>
  <si>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</si>
  <si>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</si>
  <si>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</si>
  <si>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</si>
  <si>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</si>
  <si>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</si>
  <si>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</si>
  <si>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</si>
  <si>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</si>
  <si>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</si>
  <si>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</si>
  <si>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</si>
  <si>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</si>
  <si>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</si>
  <si>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</si>
  <si>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</si>
  <si>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</si>
  <si>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</si>
  <si>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</si>
  <si>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</si>
  <si>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</si>
  <si>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</si>
  <si>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</si>
  <si>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</si>
  <si>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</si>
  <si>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</si>
  <si>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</si>
  <si>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</si>
  <si>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</si>
  <si>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</si>
  <si>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</si>
  <si>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</si>
  <si>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</si>
  <si>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</si>
  <si>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</si>
  <si>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</si>
  <si>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</si>
  <si>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</si>
  <si>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</si>
  <si>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</si>
  <si>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</si>
  <si>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</si>
  <si>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</si>
  <si>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</si>
  <si>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</si>
  <si>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</si>
  <si>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</si>
  <si>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</si>
  <si>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</si>
  <si>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</si>
  <si>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</si>
  <si>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</si>
  <si>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</si>
  <si>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</si>
  <si>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</si>
  <si>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</si>
  <si>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</si>
  <si>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</si>
  <si>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</si>
  <si>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</si>
  <si>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</si>
  <si>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</si>
  <si>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</si>
  <si>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</si>
  <si>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</si>
  <si>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</si>
  <si>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</si>
  <si>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</si>
  <si>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</si>
  <si>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</si>
  <si>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</si>
  <si>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</si>
  <si>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</si>
  <si>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</si>
  <si>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</si>
  <si>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</si>
  <si>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</si>
  <si>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</si>
  <si>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</si>
  <si>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</si>
  <si>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</si>
  <si>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</si>
  <si>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</si>
  <si>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</si>
  <si>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</si>
  <si>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</si>
  <si>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</si>
  <si>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</si>
  <si>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</si>
  <si>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</si>
  <si>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</si>
  <si>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</si>
  <si>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</si>
  <si>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</si>
  <si>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</si>
  <si>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</si>
  <si>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</si>
  <si>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</si>
  <si>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</si>
  <si>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</si>
  <si>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</si>
  <si>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</si>
  <si>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</si>
  <si>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</si>
  <si>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</si>
  <si>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</si>
  <si>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</si>
  <si>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</si>
  <si>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</si>
  <si>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</si>
  <si>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</si>
  <si>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</si>
  <si>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</si>
  <si>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</si>
  <si>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</si>
  <si>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</si>
  <si>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</si>
  <si>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</si>
  <si>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</si>
  <si>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</si>
  <si>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</si>
  <si>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</si>
  <si>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</si>
  <si>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</si>
  <si>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</si>
  <si>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</si>
  <si>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</si>
  <si>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</si>
  <si>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</si>
  <si>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</si>
  <si>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</si>
  <si>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</si>
  <si>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</si>
  <si>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</si>
  <si>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</si>
  <si>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</si>
  <si>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</si>
  <si>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</si>
  <si>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</si>
  <si>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</si>
  <si>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</si>
  <si>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</si>
  <si>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</si>
  <si>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</si>
  <si>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</si>
  <si>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</si>
  <si>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</si>
  <si>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</si>
  <si>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</si>
  <si>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</si>
  <si>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</si>
  <si>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</si>
  <si>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</si>
  <si>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</si>
  <si>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</si>
  <si>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</si>
  <si>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</si>
  <si>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</si>
  <si>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</si>
  <si>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</si>
  <si>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</si>
  <si>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</si>
  <si>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</si>
  <si>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</si>
  <si>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</si>
  <si>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</si>
  <si>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</si>
  <si>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</si>
  <si>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</si>
  <si>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</si>
  <si>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</si>
  <si>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</si>
  <si>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</si>
  <si>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</si>
  <si>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</si>
  <si>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</si>
  <si>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</si>
  <si>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</si>
  <si>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</si>
  <si>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</si>
  <si>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</si>
  <si>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</si>
  <si>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</si>
  <si>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</si>
  <si>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</si>
  <si>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</si>
  <si>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</si>
  <si>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</si>
  <si>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</si>
  <si>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</si>
  <si>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</si>
  <si>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</si>
  <si>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</si>
  <si>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</si>
  <si>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</si>
  <si>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</si>
  <si>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</si>
  <si>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</si>
  <si>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</si>
  <si>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</si>
  <si>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</si>
  <si>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</si>
  <si>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</si>
  <si>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</si>
  <si>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</si>
  <si>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</si>
  <si>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</si>
  <si>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</si>
  <si>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</si>
  <si>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</si>
  <si>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</si>
  <si>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</si>
  <si>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</si>
  <si>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</si>
  <si>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</si>
  <si>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</si>
  <si>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</si>
  <si>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</si>
  <si>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</si>
  <si>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</si>
  <si>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</si>
  <si>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</si>
  <si>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</si>
  <si>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</si>
  <si>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</si>
  <si>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</si>
  <si>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</si>
  <si>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</si>
  <si>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</si>
  <si>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</si>
  <si>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</si>
  <si>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</si>
  <si>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</si>
  <si>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</si>
  <si>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</si>
  <si>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</si>
  <si>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</si>
  <si>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</si>
  <si>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</si>
  <si>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</si>
  <si>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</si>
  <si>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</si>
  <si>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</si>
  <si>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</si>
  <si>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</si>
  <si>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</si>
  <si>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</si>
  <si>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</si>
  <si>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</si>
  <si>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</si>
  <si>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</si>
  <si>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</si>
  <si>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</si>
  <si>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</si>
  <si>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</si>
  <si>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</si>
  <si>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</si>
  <si>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</si>
  <si>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</si>
  <si>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</si>
  <si>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</si>
  <si>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</si>
  <si>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</si>
  <si>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</si>
  <si>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</si>
  <si>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</si>
  <si>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</si>
  <si>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</si>
  <si>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</si>
  <si>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</si>
  <si>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</si>
  <si>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</si>
  <si>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</si>
  <si>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</si>
  <si>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</si>
  <si>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</si>
  <si>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</si>
  <si>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</si>
  <si>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</si>
  <si>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</si>
  <si>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</si>
  <si>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</si>
  <si>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</si>
  <si>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</si>
  <si>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</si>
  <si>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</si>
  <si>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</si>
  <si>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</si>
  <si>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</si>
  <si>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</si>
  <si>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</si>
  <si>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</si>
  <si>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</si>
  <si>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</si>
  <si>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</si>
  <si>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</si>
  <si>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</si>
  <si>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</si>
  <si>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</si>
  <si>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</si>
  <si>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</si>
  <si>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</si>
  <si>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</si>
  <si>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</si>
  <si>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</si>
  <si>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</si>
  <si>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</si>
  <si>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</si>
  <si>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</si>
  <si>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</si>
  <si>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</si>
  <si>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</si>
  <si>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</si>
  <si>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</si>
  <si>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</si>
  <si>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</si>
  <si>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</si>
  <si>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</si>
  <si>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</si>
  <si>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</si>
  <si>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</si>
  <si>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</si>
  <si>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</si>
  <si>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</si>
  <si>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</si>
  <si>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</si>
  <si>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</si>
  <si>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</si>
  <si>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</si>
  <si>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</si>
  <si>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</si>
  <si>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</si>
  <si>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</si>
  <si>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</si>
  <si>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</si>
  <si>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</si>
  <si>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</si>
  <si>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</si>
  <si>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</si>
  <si>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</si>
  <si>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</si>
  <si>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</si>
  <si>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</si>
  <si>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</si>
  <si>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</si>
  <si>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</si>
  <si>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</si>
  <si>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</si>
  <si>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</si>
  <si>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</si>
  <si>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</si>
  <si>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</si>
  <si>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</si>
  <si>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</si>
  <si>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</si>
  <si>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</si>
  <si>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</si>
  <si>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</si>
  <si>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</si>
  <si>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</si>
  <si>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</si>
  <si>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</si>
  <si>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</si>
  <si>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</si>
  <si>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</si>
  <si>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</si>
  <si>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</si>
  <si>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</si>
  <si>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</si>
  <si>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</si>
  <si>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</si>
  <si>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</si>
  <si>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</si>
  <si>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</si>
  <si>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</si>
  <si>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</si>
  <si>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</si>
  <si>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</si>
  <si>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</si>
  <si>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</si>
  <si>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</si>
  <si>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</si>
  <si>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</si>
  <si>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</si>
  <si>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</si>
  <si>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</si>
  <si>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</si>
  <si>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</si>
  <si>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</si>
  <si>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</si>
  <si>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</si>
  <si>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</si>
  <si>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</si>
  <si>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</si>
  <si>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</si>
  <si>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</si>
  <si>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</si>
  <si>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</si>
  <si>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</si>
  <si>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</si>
  <si>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</si>
  <si>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</si>
  <si>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</si>
  <si>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</si>
  <si>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</si>
  <si>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</si>
  <si>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</si>
  <si>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</si>
  <si>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</si>
  <si>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</si>
  <si>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</si>
  <si>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</si>
  <si>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</si>
  <si>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</si>
  <si>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</si>
  <si>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</si>
  <si>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</si>
  <si>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</si>
  <si>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</si>
  <si>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</si>
  <si>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</si>
  <si>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</si>
  <si>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</si>
  <si>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</si>
  <si>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</si>
  <si>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</si>
  <si>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</si>
  <si>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</si>
  <si>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</si>
  <si>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</si>
  <si>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</si>
  <si>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</si>
  <si>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</si>
  <si>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</si>
  <si>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</si>
  <si>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</si>
  <si>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</si>
  <si>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</si>
  <si>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</si>
  <si>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</si>
  <si>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</si>
  <si>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</si>
  <si>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</si>
  <si>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</si>
  <si>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</si>
  <si>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</si>
  <si>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</si>
  <si>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</si>
  <si>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</si>
  <si>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</si>
  <si>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</si>
  <si>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</si>
  <si>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</si>
  <si>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</si>
  <si>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</si>
  <si>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</si>
  <si>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</si>
  <si>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</si>
  <si>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</si>
  <si>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</si>
  <si>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</si>
  <si>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</si>
  <si>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</si>
  <si>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</si>
  <si>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</si>
  <si>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</si>
  <si>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</si>
  <si>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</si>
  <si>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</si>
  <si>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</si>
  <si>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</si>
  <si>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</si>
  <si>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</si>
  <si>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</si>
  <si>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</si>
  <si>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</si>
  <si>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</si>
  <si>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</si>
  <si>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</si>
  <si>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</si>
  <si>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</si>
  <si>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</si>
  <si>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</si>
  <si>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</si>
  <si>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</si>
  <si>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</si>
  <si>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</si>
  <si>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</si>
  <si>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</si>
  <si>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</si>
  <si>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</si>
  <si>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</si>
  <si>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</si>
  <si>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</si>
  <si>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</si>
  <si>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</si>
  <si>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</si>
  <si>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</si>
  <si>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</si>
  <si>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</si>
  <si>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</si>
  <si>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</si>
  <si>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</si>
  <si>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</si>
  <si>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</si>
  <si>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</si>
  <si>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</si>
  <si>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</si>
  <si>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</si>
  <si>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</si>
  <si>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</si>
  <si>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</si>
  <si>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</si>
  <si>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</si>
  <si>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</si>
  <si>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</si>
  <si>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</si>
  <si>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</si>
  <si>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</si>
  <si>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</si>
  <si>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</si>
  <si>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</si>
  <si>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</si>
  <si>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</si>
  <si>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</si>
  <si>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</si>
  <si>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</si>
  <si>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</si>
  <si>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</si>
  <si>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</si>
  <si>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</si>
  <si>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</si>
  <si>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</si>
  <si>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</si>
  <si>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</si>
  <si>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</si>
  <si>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</si>
  <si>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</si>
  <si>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</si>
  <si>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</si>
  <si>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</si>
  <si>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</si>
  <si>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</si>
  <si>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</si>
  <si>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</si>
  <si>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</si>
  <si>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</si>
  <si>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</si>
  <si>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</si>
  <si>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</si>
  <si>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</si>
  <si>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</si>
  <si>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</si>
  <si>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</si>
  <si>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</si>
  <si>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</si>
  <si>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</si>
  <si>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</si>
  <si>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</si>
  <si>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</si>
  <si>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</si>
  <si>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</si>
  <si>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</si>
  <si>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</si>
  <si>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</si>
  <si>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</si>
  <si>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</si>
  <si>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</si>
  <si>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</si>
  <si>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</si>
  <si>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</si>
  <si>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</si>
  <si>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</si>
  <si>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</si>
  <si>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</si>
  <si>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</si>
  <si>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</si>
  <si>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</si>
  <si>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</si>
  <si>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</si>
  <si>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</si>
  <si>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</si>
  <si>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</si>
  <si>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</si>
  <si>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</si>
  <si>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</si>
  <si>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</si>
  <si>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</si>
  <si>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</si>
  <si>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</si>
  <si>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</si>
  <si>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</si>
  <si>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</si>
  <si>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</si>
  <si>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</si>
  <si>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</si>
  <si>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</si>
  <si>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</si>
  <si>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</si>
  <si>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</si>
  <si>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</si>
  <si>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</si>
  <si>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</si>
  <si>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</si>
  <si>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</si>
  <si>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</si>
  <si>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</si>
  <si>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</si>
  <si>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</si>
  <si>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</si>
  <si>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</si>
  <si>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</si>
  <si>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</si>
  <si>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</si>
  <si>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</si>
  <si>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</si>
  <si>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</si>
  <si>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</si>
  <si>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</si>
  <si>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</si>
  <si>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</si>
  <si>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</si>
  <si>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</si>
  <si>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</si>
  <si>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</si>
  <si>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</si>
  <si>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</si>
  <si>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</si>
  <si>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</si>
  <si>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</si>
  <si>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</si>
  <si>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</si>
  <si>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</si>
  <si>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</si>
  <si>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</si>
  <si>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</si>
  <si>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</si>
  <si>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</si>
  <si>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</si>
  <si>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</si>
  <si>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</si>
  <si>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</si>
  <si>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</si>
  <si>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</si>
  <si>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</si>
  <si>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</si>
  <si>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</si>
  <si>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</si>
  <si>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</si>
  <si>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</si>
  <si>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</si>
  <si>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</si>
  <si>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</si>
  <si>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</si>
  <si>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</si>
  <si>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</si>
  <si>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</si>
  <si>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</si>
  <si>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</si>
  <si>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</si>
  <si>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</si>
  <si>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</si>
  <si>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</si>
  <si>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</si>
  <si>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</si>
  <si>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</si>
  <si>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</si>
  <si>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</si>
  <si>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</si>
  <si>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</si>
  <si>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</si>
  <si>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</si>
  <si>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</si>
  <si>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</si>
  <si>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</si>
  <si>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</si>
  <si>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</si>
  <si>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</si>
  <si>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</si>
  <si>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</si>
  <si>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</si>
  <si>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</si>
  <si>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</si>
  <si>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</si>
  <si>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</si>
  <si>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</si>
  <si>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</si>
  <si>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</si>
  <si>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</si>
  <si>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</si>
  <si>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</si>
  <si>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</si>
  <si>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</si>
  <si>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</si>
  <si>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</si>
  <si>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</si>
  <si>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</si>
  <si>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</si>
  <si>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</si>
  <si>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</si>
  <si>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</si>
  <si>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</si>
  <si>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</si>
  <si>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</si>
  <si>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</si>
  <si>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</si>
  <si>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</si>
  <si>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</si>
  <si>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</si>
  <si>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</si>
  <si>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</si>
  <si>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</si>
  <si>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</si>
  <si>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</si>
  <si>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</si>
  <si>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</si>
  <si>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</si>
  <si>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</si>
  <si>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</si>
  <si>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</si>
  <si>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</si>
  <si>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</si>
  <si>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</si>
  <si>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</si>
  <si>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</si>
  <si>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</si>
  <si>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</si>
  <si>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</si>
  <si>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</si>
  <si>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</si>
  <si>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</si>
  <si>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</si>
  <si>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</si>
  <si>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</si>
  <si>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</si>
  <si>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</si>
  <si>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</si>
  <si>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</si>
  <si>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</si>
  <si>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</si>
  <si>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</si>
  <si>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</si>
  <si>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</si>
  <si>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</si>
  <si>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</si>
  <si>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</si>
  <si>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</si>
  <si>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</si>
  <si>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</si>
  <si>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</si>
  <si>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</si>
  <si>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</si>
  <si>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</si>
  <si>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</si>
  <si>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</si>
  <si>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</si>
  <si>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</si>
  <si>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</si>
  <si>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</si>
  <si>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</si>
  <si>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</si>
  <si>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</si>
  <si>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</si>
  <si>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</si>
  <si>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</si>
  <si>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</si>
  <si>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</si>
  <si>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</si>
  <si>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</si>
  <si>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</si>
  <si>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</si>
  <si>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</si>
  <si>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</si>
  <si>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</si>
  <si>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</si>
  <si>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</si>
  <si>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</si>
  <si>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</si>
  <si>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</si>
  <si>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</si>
  <si>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</si>
  <si>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</si>
  <si>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</si>
  <si>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</si>
  <si>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</si>
  <si>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</si>
  <si>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</si>
  <si>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</si>
  <si>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</si>
  <si>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</si>
  <si>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</si>
  <si>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</si>
  <si>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</si>
  <si>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</si>
  <si>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</si>
  <si>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</si>
  <si>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</si>
  <si>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</si>
  <si>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</si>
  <si>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</si>
  <si>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</si>
  <si>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</si>
  <si>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</si>
  <si>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</si>
  <si>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</si>
  <si>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</si>
  <si>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</si>
  <si>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</si>
  <si>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</si>
  <si>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</si>
  <si>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</si>
  <si>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</si>
  <si>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</si>
  <si>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</si>
  <si>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</si>
  <si>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</si>
  <si>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</si>
  <si>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</si>
  <si>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</si>
  <si>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</si>
  <si>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</si>
  <si>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</si>
  <si>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</si>
  <si>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</si>
  <si>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</si>
  <si>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</si>
  <si>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</si>
  <si>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</si>
  <si>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</si>
  <si>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</si>
  <si>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</si>
  <si>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</si>
  <si>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</si>
  <si>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</si>
  <si>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</si>
  <si>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</si>
  <si>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</si>
  <si>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</si>
  <si>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</si>
  <si>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</si>
  <si>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</si>
  <si>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</si>
  <si>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</si>
  <si>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</si>
  <si>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</si>
  <si>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</si>
  <si>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</si>
  <si>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</si>
  <si>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</si>
  <si>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</si>
  <si>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</si>
  <si>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</si>
  <si>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</si>
  <si>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</si>
  <si>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</si>
  <si>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</si>
  <si>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</si>
  <si>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</si>
  <si>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</si>
  <si>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</si>
  <si>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</si>
  <si>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</si>
  <si>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</si>
  <si>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</si>
  <si>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</si>
  <si>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</si>
  <si>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</si>
  <si>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</si>
  <si>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</si>
  <si>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</si>
  <si>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</si>
  <si>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</si>
  <si>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</si>
  <si>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</si>
  <si>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</si>
  <si>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</si>
  <si>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</si>
  <si>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</si>
  <si>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</si>
  <si>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</si>
  <si>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</si>
  <si>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</si>
  <si>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</si>
  <si>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</si>
  <si>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</si>
  <si>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</si>
  <si>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</si>
  <si>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</si>
  <si>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</si>
  <si>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</si>
  <si>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</si>
  <si>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</si>
  <si>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</si>
  <si>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</si>
  <si>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</si>
  <si>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</si>
  <si>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</si>
  <si>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</si>
  <si>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</si>
  <si>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</si>
  <si>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</si>
  <si>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</si>
  <si>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</si>
  <si>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</si>
  <si>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</si>
  <si>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</si>
  <si>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</si>
  <si>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</si>
  <si>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</si>
  <si>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</si>
  <si>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</si>
  <si>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</si>
  <si>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</si>
  <si>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</si>
  <si>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</si>
  <si>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</si>
  <si>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</si>
  <si>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</si>
  <si>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</si>
  <si>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</si>
  <si>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</si>
  <si>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</si>
  <si>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</si>
  <si>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</si>
  <si>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</si>
  <si>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</si>
  <si>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</si>
  <si>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</si>
  <si>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</si>
  <si>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</si>
  <si>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</si>
  <si>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</si>
  <si>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</si>
  <si>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</si>
  <si>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</si>
  <si>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</si>
  <si>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</si>
  <si>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</si>
  <si>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</si>
  <si>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</si>
  <si>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</si>
  <si>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</si>
  <si>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</si>
  <si>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</si>
  <si>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</si>
  <si>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</si>
  <si>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</si>
  <si>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</si>
  <si>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</si>
  <si>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</si>
  <si>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</si>
  <si>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</si>
  <si>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</si>
  <si>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</si>
  <si>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</si>
  <si>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</si>
  <si>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</si>
  <si>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</si>
  <si>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</si>
  <si>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</si>
  <si>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</si>
  <si>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</si>
  <si>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</si>
  <si>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</si>
  <si>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</si>
  <si>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</si>
  <si>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</si>
  <si>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</si>
  <si>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</si>
  <si>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</si>
  <si>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</si>
  <si>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</si>
  <si>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</si>
  <si>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</si>
  <si>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</si>
  <si>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</si>
  <si>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</si>
  <si>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</si>
  <si>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</si>
  <si>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</si>
  <si>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</si>
  <si>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</si>
  <si>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</si>
  <si>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</si>
  <si>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</si>
  <si>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</si>
  <si>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</si>
  <si>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</si>
  <si>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</si>
  <si>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</si>
  <si>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</si>
  <si>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</si>
  <si>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</si>
  <si>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</si>
  <si>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</si>
  <si>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</si>
  <si>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</si>
  <si>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</si>
  <si>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</si>
  <si>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</si>
  <si>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</si>
  <si>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</si>
  <si>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</si>
  <si>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</si>
  <si>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</si>
  <si>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</si>
  <si>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</si>
  <si>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</si>
  <si>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</si>
  <si>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</si>
  <si>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</si>
  <si>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</si>
  <si>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</si>
  <si>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</si>
  <si>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</si>
  <si>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</si>
  <si>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</si>
  <si>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</si>
  <si>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</si>
  <si>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</si>
  <si>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</si>
  <si>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</si>
  <si>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</si>
  <si>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</si>
  <si>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</si>
  <si>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</si>
  <si>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</si>
  <si>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</si>
  <si>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</si>
  <si>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</si>
  <si>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</si>
  <si>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</si>
  <si>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</si>
  <si>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</si>
  <si>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</si>
  <si>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</si>
  <si>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</si>
  <si>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</si>
  <si>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</si>
  <si>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</si>
  <si>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</si>
  <si>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</si>
  <si>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</si>
  <si>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</si>
  <si>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</si>
  <si>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</si>
  <si>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</si>
  <si>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</si>
  <si>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</si>
  <si>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</si>
  <si>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</si>
  <si>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</si>
  <si>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</si>
  <si>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</si>
  <si>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</si>
  <si>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</si>
  <si>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</si>
  <si>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</si>
  <si>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</si>
  <si>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</si>
  <si>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</si>
  <si>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</si>
  <si>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</si>
  <si>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</si>
  <si>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</si>
  <si>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</si>
  <si>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</si>
  <si>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</si>
  <si>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</si>
  <si>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</si>
  <si>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</si>
  <si>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</si>
  <si>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</si>
  <si>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</si>
  <si>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</si>
  <si>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</si>
  <si>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</si>
  <si>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</si>
  <si>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</si>
  <si>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</si>
  <si>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</si>
  <si>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</si>
  <si>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</si>
  <si>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</si>
  <si>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</si>
  <si>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</si>
  <si>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</si>
  <si>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</si>
  <si>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</si>
  <si>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</si>
  <si>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</si>
  <si>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</si>
  <si>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</si>
  <si>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</si>
  <si>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</si>
  <si>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</si>
  <si>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</si>
  <si>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</si>
  <si>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</si>
  <si>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</si>
  <si>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</si>
  <si>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</si>
  <si>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</si>
  <si>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</si>
  <si>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</si>
  <si>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</si>
  <si>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</si>
  <si>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</si>
  <si>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</si>
  <si>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</si>
  <si>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</si>
  <si>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</si>
  <si>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</si>
  <si>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</si>
  <si>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</si>
  <si>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</si>
  <si>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</si>
  <si>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</si>
  <si>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</si>
  <si>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</si>
  <si>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</si>
  <si>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</si>
  <si>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</si>
  <si>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</si>
  <si>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</si>
  <si>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</si>
  <si>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</si>
  <si>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</si>
  <si>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</si>
  <si>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</si>
  <si>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</si>
  <si>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</si>
  <si>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</si>
  <si>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</si>
  <si>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</si>
  <si>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</si>
  <si>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</si>
  <si>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</si>
  <si>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</si>
  <si>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</si>
  <si>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</si>
  <si>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</si>
  <si>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</si>
  <si>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</si>
  <si>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</si>
  <si>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</si>
  <si>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</si>
  <si>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</si>
  <si>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</si>
  <si>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</si>
  <si>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</si>
  <si>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</si>
  <si>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</si>
  <si>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</si>
  <si>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</si>
  <si>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</si>
  <si>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</si>
  <si>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</si>
  <si>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</si>
  <si>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</si>
  <si>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</si>
  <si>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</si>
  <si>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</si>
  <si>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</si>
  <si>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</si>
  <si>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</si>
  <si>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</si>
  <si>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</si>
  <si>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</si>
  <si>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</si>
  <si>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</si>
  <si>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</si>
  <si>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</si>
  <si>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</si>
  <si>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</si>
  <si>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</si>
  <si>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</si>
  <si>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</si>
  <si>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</si>
  <si>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</si>
  <si>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</si>
  <si>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</si>
  <si>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</si>
  <si>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</si>
  <si>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</si>
  <si>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</si>
  <si>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</si>
  <si>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</si>
  <si>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</si>
  <si>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</si>
  <si>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</si>
  <si>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</si>
  <si>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</si>
  <si>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</si>
  <si>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</si>
  <si>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</si>
  <si>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</si>
  <si>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</si>
  <si>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</si>
  <si>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</si>
  <si>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</si>
  <si>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</si>
  <si>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</si>
  <si>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</si>
  <si>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</si>
  <si>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</si>
  <si>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</si>
  <si>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</si>
  <si>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</si>
  <si>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</si>
  <si>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</si>
  <si>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</si>
  <si>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</si>
  <si>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</si>
  <si>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</si>
  <si>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</si>
  <si>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</si>
  <si>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</si>
  <si>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</si>
  <si>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</si>
  <si>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</si>
  <si>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</si>
  <si>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</si>
  <si>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</si>
  <si>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</si>
  <si>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</si>
  <si>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</si>
  <si>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</si>
  <si>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</si>
  <si>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</si>
  <si>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</si>
  <si>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</si>
  <si>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</si>
  <si>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</si>
  <si>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</si>
  <si>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</si>
  <si>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</si>
  <si>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</si>
  <si>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</si>
  <si>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</si>
  <si>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</si>
  <si>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</si>
  <si>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</si>
  <si>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</si>
  <si>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</si>
  <si>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</si>
  <si>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</si>
  <si>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</si>
  <si>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</si>
  <si>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</si>
  <si>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</si>
  <si>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</si>
  <si>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</si>
  <si>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</si>
  <si>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</si>
  <si>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</si>
  <si>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</si>
  <si>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</si>
  <si>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</si>
  <si>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</si>
  <si>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</si>
  <si>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</si>
  <si>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</si>
  <si>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</si>
  <si>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</si>
  <si>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</si>
  <si>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</si>
  <si>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</si>
  <si>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</si>
  <si>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</si>
  <si>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</si>
  <si>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</si>
  <si>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</si>
  <si>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</si>
  <si>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</si>
  <si>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</si>
  <si>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</si>
  <si>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</si>
  <si>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</si>
  <si>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</si>
  <si>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</si>
  <si>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</si>
  <si>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</si>
  <si>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</si>
  <si>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</si>
  <si>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</si>
  <si>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</si>
  <si>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</si>
  <si>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</si>
  <si>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</si>
  <si>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</si>
  <si>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</si>
  <si>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</si>
  <si>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</si>
  <si>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</si>
  <si>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</si>
  <si>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</si>
  <si>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</si>
  <si>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</si>
  <si>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</si>
  <si>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</si>
  <si>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</si>
  <si>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</si>
  <si>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</si>
  <si>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</si>
  <si>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</si>
  <si>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</si>
  <si>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</si>
  <si>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</si>
  <si>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</si>
  <si>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</si>
  <si>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</si>
  <si>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</si>
  <si>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</si>
  <si>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</si>
  <si>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</si>
  <si>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</si>
  <si>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</si>
  <si>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</si>
  <si>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</si>
  <si>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</si>
  <si>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</si>
  <si>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</si>
  <si>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</si>
  <si>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</si>
  <si>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</si>
  <si>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</si>
  <si>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</si>
  <si>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</si>
  <si>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</si>
  <si>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</si>
  <si>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</si>
  <si>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</si>
  <si>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</si>
  <si>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</si>
  <si>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</si>
  <si>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</si>
  <si>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</si>
  <si>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</si>
  <si>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</si>
  <si>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</si>
  <si>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</si>
  <si>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</si>
  <si>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</si>
  <si>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</si>
  <si>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</si>
  <si>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</si>
  <si>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</si>
  <si>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</si>
  <si>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</si>
  <si>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</si>
  <si>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</si>
  <si>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</si>
  <si>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</si>
  <si>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</si>
  <si>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</si>
  <si>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</si>
  <si>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</si>
  <si>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</si>
  <si>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</si>
  <si>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</si>
  <si>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</si>
  <si>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</si>
  <si>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</si>
  <si>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</si>
  <si>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</si>
  <si>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</si>
  <si>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</si>
  <si>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</si>
  <si>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</si>
  <si>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</si>
  <si>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</si>
  <si>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</si>
  <si>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</si>
  <si>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</si>
  <si>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</si>
  <si>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</si>
  <si>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</si>
  <si>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</si>
  <si>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</si>
  <si>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</si>
  <si>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</si>
  <si>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</si>
  <si>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</si>
  <si>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</si>
  <si>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</si>
  <si>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</si>
  <si>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</si>
  <si>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</si>
  <si>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</si>
  <si>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</si>
  <si>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</si>
  <si>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</si>
  <si>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</si>
  <si>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</si>
  <si>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</si>
  <si>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</si>
  <si>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</si>
  <si>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</si>
  <si>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</si>
  <si>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</si>
  <si>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</si>
  <si>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</si>
  <si>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</si>
  <si>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</si>
  <si>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</si>
  <si>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</si>
  <si>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</si>
  <si>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</si>
  <si>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</si>
  <si>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</si>
  <si>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</si>
  <si>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</si>
  <si>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</si>
  <si>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</si>
  <si>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</si>
  <si>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</si>
  <si>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</si>
  <si>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</si>
  <si>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</si>
  <si>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</si>
  <si>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</si>
  <si>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</si>
  <si>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</si>
  <si>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</si>
  <si>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</si>
  <si>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</si>
  <si>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</si>
  <si>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</si>
  <si>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</si>
  <si>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</si>
  <si>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</si>
  <si>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</si>
  <si>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</si>
  <si>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</si>
  <si>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</si>
  <si>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</si>
  <si>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</si>
  <si>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</si>
  <si>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</si>
  <si>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</si>
  <si>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</si>
  <si>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</si>
  <si>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</si>
  <si>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</si>
  <si>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</si>
  <si>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</si>
  <si>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</si>
  <si>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</si>
  <si>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</si>
  <si>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</si>
  <si>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</si>
  <si>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</si>
  <si>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</si>
  <si>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</si>
  <si>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</si>
  <si>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</si>
  <si>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</si>
  <si>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</si>
  <si>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</si>
  <si>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</si>
  <si>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</si>
  <si>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</si>
  <si>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</si>
  <si>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</si>
  <si>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</si>
  <si>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</si>
  <si>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</si>
  <si>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</si>
  <si>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</si>
  <si>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</si>
  <si>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</si>
  <si>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</si>
  <si>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</si>
  <si>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</si>
  <si>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</si>
  <si>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</si>
  <si>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</si>
  <si>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</si>
  <si>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</si>
  <si>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</si>
  <si>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</si>
  <si>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</si>
  <si>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</si>
  <si>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</si>
  <si>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</si>
  <si>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</si>
  <si>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</si>
  <si>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</si>
  <si>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</si>
  <si>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</si>
  <si>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</si>
  <si>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</si>
  <si>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</si>
  <si>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</si>
  <si>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</si>
  <si>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</si>
  <si>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</si>
  <si>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</si>
  <si>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</si>
  <si>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</si>
  <si>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</si>
  <si>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</si>
  <si>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</si>
  <si>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</si>
  <si>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</si>
  <si>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</si>
  <si>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</si>
  <si>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</si>
  <si>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</si>
  <si>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</si>
  <si>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</si>
  <si>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</si>
  <si>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</si>
  <si>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</si>
  <si>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</si>
  <si>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</si>
  <si>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</si>
  <si>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</si>
  <si>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</si>
  <si>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</si>
  <si>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</si>
  <si>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</si>
  <si>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</si>
  <si>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</si>
  <si>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</si>
  <si>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</si>
  <si>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</si>
  <si>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</si>
  <si>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</si>
  <si>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</si>
  <si>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</si>
  <si>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</si>
  <si>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</si>
  <si>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</si>
  <si>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</si>
  <si>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</si>
  <si>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</si>
  <si>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</si>
  <si>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</si>
  <si>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</si>
  <si>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</si>
  <si>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</si>
  <si>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</si>
  <si>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</si>
  <si>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</si>
  <si>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</si>
  <si>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</si>
  <si>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</si>
  <si>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</si>
  <si>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</si>
  <si>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</si>
  <si>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</si>
  <si>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</si>
  <si>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</si>
  <si>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</si>
  <si>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</si>
  <si>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</si>
  <si>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</si>
  <si>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</si>
  <si>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</si>
  <si>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</si>
  <si>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</si>
  <si>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</si>
  <si>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</si>
  <si>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</si>
  <si>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</si>
  <si>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</si>
  <si>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</si>
  <si>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</si>
  <si>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</si>
  <si>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</si>
  <si>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</si>
  <si>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</si>
  <si>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</si>
  <si>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</si>
  <si>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</si>
  <si>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</si>
  <si>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</si>
  <si>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</si>
  <si>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</si>
  <si>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</si>
  <si>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</si>
  <si>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</si>
  <si>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</si>
  <si>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</si>
  <si>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</si>
  <si>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</si>
  <si>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</si>
  <si>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</si>
  <si>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</si>
  <si>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</si>
  <si>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</si>
  <si>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</si>
  <si>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</si>
  <si>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</si>
  <si>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</si>
  <si>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</si>
  <si>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</si>
  <si>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</si>
  <si>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</si>
  <si>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</si>
  <si>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</si>
  <si>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</si>
  <si>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</si>
  <si>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</si>
  <si>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</si>
  <si>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</si>
  <si>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</si>
  <si>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</si>
  <si>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</si>
  <si>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</si>
  <si>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</si>
  <si>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</si>
  <si>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</si>
  <si>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</si>
  <si>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</si>
  <si>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</si>
  <si>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</si>
  <si>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</si>
  <si>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</si>
  <si>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</si>
  <si>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</si>
  <si>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</si>
  <si>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</si>
  <si>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</si>
  <si>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</si>
  <si>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</si>
  <si>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</si>
  <si>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</si>
  <si>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</si>
  <si>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</si>
  <si>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</si>
  <si>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</si>
  <si>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</si>
  <si>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</si>
  <si>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</si>
  <si>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</si>
  <si>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</si>
  <si>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</si>
  <si>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</si>
  <si>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</si>
  <si>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</si>
  <si>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</si>
  <si>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</si>
  <si>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</si>
  <si>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</si>
  <si>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</si>
  <si>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</si>
  <si>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</si>
  <si>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</si>
  <si>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</si>
  <si>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</si>
  <si>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</si>
  <si>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</si>
  <si>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</si>
  <si>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</si>
  <si>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</si>
  <si>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</si>
  <si>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</si>
  <si>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</si>
  <si>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</si>
  <si>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</si>
  <si>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</si>
  <si>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</si>
  <si>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</si>
  <si>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</si>
  <si>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</si>
  <si>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</si>
  <si>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</si>
  <si>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</si>
  <si>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</si>
  <si>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</si>
  <si>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</si>
  <si>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</si>
  <si>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</si>
  <si>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</si>
  <si>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</si>
  <si>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</si>
  <si>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</si>
  <si>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</si>
  <si>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</si>
  <si>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</si>
  <si>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</si>
  <si>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</si>
  <si>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</si>
  <si>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</si>
  <si>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</si>
  <si>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</si>
  <si>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</si>
  <si>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</si>
  <si>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</si>
  <si>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</si>
  <si>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</si>
  <si>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</si>
  <si>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</si>
  <si>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</si>
  <si>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</si>
  <si>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</si>
  <si>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</si>
  <si>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</si>
  <si>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</si>
  <si>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</si>
  <si>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</si>
  <si>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</si>
  <si>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</si>
  <si>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</si>
  <si>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</si>
  <si>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</si>
  <si>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</si>
  <si>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</si>
  <si>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</si>
  <si>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</si>
  <si>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</si>
  <si>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</si>
  <si>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</si>
  <si>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</si>
  <si>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</si>
  <si>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</si>
  <si>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</si>
  <si>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</si>
  <si>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</si>
  <si>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</si>
  <si>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</si>
  <si>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</si>
  <si>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</si>
  <si>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</si>
  <si>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</si>
  <si>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</si>
  <si>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</si>
  <si>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</si>
  <si>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</si>
  <si>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</si>
  <si>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</si>
  <si>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</si>
  <si>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</si>
  <si>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</si>
  <si>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</si>
  <si>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</si>
  <si>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</si>
  <si>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</si>
  <si>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</si>
  <si>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</si>
  <si>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</si>
  <si>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</si>
  <si>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</si>
  <si>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</si>
  <si>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</si>
  <si>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</si>
  <si>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</si>
  <si>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</si>
  <si>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</si>
  <si>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</si>
  <si>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</si>
  <si>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</si>
  <si>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</si>
  <si>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</si>
  <si>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</si>
  <si>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</si>
  <si>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</si>
  <si>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</si>
  <si>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</si>
  <si>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</si>
  <si>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</si>
  <si>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</si>
  <si>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</si>
  <si>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</si>
  <si>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</si>
  <si>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</si>
  <si>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</si>
  <si>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</si>
  <si>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</si>
  <si>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</si>
  <si>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</si>
  <si>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</si>
  <si>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</si>
  <si>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</si>
  <si>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</si>
  <si>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</si>
  <si>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</si>
  <si>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</si>
  <si>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</si>
  <si>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</si>
  <si>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</si>
  <si>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</si>
  <si>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</si>
  <si>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</si>
  <si>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</si>
  <si>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</si>
  <si>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</si>
  <si>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06215790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</si>
  <si>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</si>
  <si>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</si>
  <si>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</si>
  <si>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LIAMONE</t>
  </si>
  <si>
    <t xml:space="preserve">NOM_PRELEV_DETERM</t>
  </si>
  <si>
    <t xml:space="preserve">AQUASCOP BIOLOGIE site de Monptellier</t>
  </si>
  <si>
    <t xml:space="preserve">LB_STATION</t>
  </si>
  <si>
    <t xml:space="preserve">LIAMONE A MURZO</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</si>
  <si>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</si>
  <si>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</si>
  <si>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</si>
  <si>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</si>
  <si>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IBMR-19-M52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</si>
  <si>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</si>
  <si>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</si>
  <si>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</si>
  <si>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</si>
  <si>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</si>
  <si>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</si>
  <si>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</si>
  <si>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</si>
  <si>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</si>
  <si>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</si>
  <si>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</si>
  <si>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</si>
  <si>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</si>
  <si>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</si>
  <si>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</si>
  <si>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</si>
  <si>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</si>
  <si>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</si>
  <si>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</si>
  <si>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</si>
  <si>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</si>
  <si>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</si>
  <si>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</si>
  <si>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</si>
  <si>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</si>
  <si>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</si>
  <si>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</si>
  <si>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</si>
  <si>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</si>
  <si>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</si>
  <si>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</si>
  <si>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</si>
  <si>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</si>
  <si>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</si>
  <si>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</si>
  <si>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</si>
  <si>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</si>
  <si>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</si>
  <si>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</si>
  <si>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</si>
  <si>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</si>
  <si>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</si>
  <si>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</si>
  <si>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</si>
  <si>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</si>
  <si>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</si>
  <si>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</si>
  <si>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</si>
  <si>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</si>
  <si>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</si>
  <si>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</si>
  <si>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</si>
  <si>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</si>
  <si>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</si>
  <si>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</si>
  <si>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</si>
  <si>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</si>
  <si>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</si>
  <si>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</si>
  <si>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</si>
  <si>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</si>
  <si>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</si>
  <si>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</si>
  <si>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</si>
  <si>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</si>
  <si>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</si>
  <si>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</si>
  <si>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</si>
  <si>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</si>
  <si>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</si>
  <si>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</si>
  <si>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</si>
  <si>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</si>
  <si>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</si>
  <si>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</si>
  <si>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</si>
  <si>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</si>
  <si>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</si>
  <si>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</si>
  <si>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</si>
  <si>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</si>
  <si>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</si>
  <si>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</si>
  <si>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</si>
  <si>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</si>
  <si>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</si>
  <si>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</si>
  <si>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</si>
  <si>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(Coleodesmidium)</t>
  </si>
  <si>
    <t xml:space="preserve">Coleodesmium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</si>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</sst>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D104" activeCellId="0" sqref="D104"/>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1181412</v>
      </c>
      <c r="G10" s="25"/>
      <c r="H10" s="25"/>
    </row>
    <row r="11" customFormat="false" ht="15" hidden="false" customHeight="false" outlineLevel="0" collapsed="false">
      <c r="A11" s="26" t="s">
        <v>5183</v>
      </c>
      <c r="B11" s="30" t="n">
        <v>43661</v>
      </c>
      <c r="D11" s="26" t="s">
        <v>5184</v>
      </c>
      <c r="E11" s="29" t="n">
        <v>6136576</v>
      </c>
      <c r="G11" s="25"/>
      <c r="H11" s="25"/>
    </row>
    <row r="12" customFormat="false" ht="15" hidden="false" customHeight="false" outlineLevel="0" collapsed="false">
      <c r="A12" s="26" t="s">
        <v>5185</v>
      </c>
      <c r="B12" s="29" t="s">
        <v>5186</v>
      </c>
      <c r="D12" s="26" t="s">
        <v>5187</v>
      </c>
      <c r="E12" s="29" t="n">
        <v>1181337</v>
      </c>
      <c r="G12" s="25"/>
      <c r="H12" s="25"/>
    </row>
    <row r="13" customFormat="false" ht="17.25" hidden="false" customHeight="true" outlineLevel="0" collapsed="false">
      <c r="A13" s="12"/>
      <c r="B13" s="31"/>
      <c r="D13" s="26" t="s">
        <v>5188</v>
      </c>
      <c r="E13" s="29" t="n">
        <v>6136523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1181412</v>
      </c>
    </row>
    <row r="18" customFormat="false" ht="15" hidden="false" customHeight="false" outlineLevel="0" collapsed="false">
      <c r="A18" s="36"/>
      <c r="B18" s="37" t="s">
        <v>5196</v>
      </c>
      <c r="C18" s="38" t="n">
        <f aca="false">E11</f>
        <v>6136576</v>
      </c>
    </row>
    <row r="19" customFormat="false" ht="15" hidden="false" customHeight="false" outlineLevel="0" collapsed="false">
      <c r="A19" s="33" t="s">
        <v>5197</v>
      </c>
      <c r="B19" s="39" t="n">
        <v>223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10.7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54</v>
      </c>
      <c r="D35" s="52" t="s">
        <v>5215</v>
      </c>
      <c r="E35" s="53" t="n">
        <v>46</v>
      </c>
    </row>
    <row r="36" s="56" customFormat="true" ht="15" hidden="false" customHeight="true" outlineLevel="0" collapsed="false">
      <c r="A36" s="54" t="s">
        <v>5216</v>
      </c>
      <c r="B36" s="34" t="n">
        <v>65</v>
      </c>
      <c r="C36" s="50"/>
      <c r="D36" s="55" t="s">
        <v>5217</v>
      </c>
      <c r="E36" s="34" t="n">
        <v>40</v>
      </c>
    </row>
    <row r="37" s="56" customFormat="true" ht="15" hidden="false" customHeight="true" outlineLevel="0" collapsed="false">
      <c r="A37" s="54" t="s">
        <v>5218</v>
      </c>
      <c r="B37" s="34" t="n">
        <v>8.9</v>
      </c>
      <c r="C37" s="50"/>
      <c r="D37" s="55" t="s">
        <v>5219</v>
      </c>
      <c r="E37" s="34" t="n">
        <v>12.6</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4</v>
      </c>
      <c r="C58" s="50"/>
      <c r="D58" s="26" t="s">
        <v>5238</v>
      </c>
      <c r="E58" s="62" t="n">
        <v>4</v>
      </c>
    </row>
    <row r="59" s="17" customFormat="true" ht="15" hidden="false" customHeight="false" outlineLevel="0" collapsed="false">
      <c r="A59" s="33" t="s">
        <v>5239</v>
      </c>
      <c r="B59" s="62" t="n">
        <v>4</v>
      </c>
      <c r="C59" s="50"/>
      <c r="D59" s="26" t="s">
        <v>5239</v>
      </c>
      <c r="E59" s="62" t="n">
        <v>4</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2</v>
      </c>
      <c r="C67" s="50"/>
      <c r="D67" s="26" t="s">
        <v>5245</v>
      </c>
      <c r="E67" s="62" t="n">
        <v>2</v>
      </c>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t="n">
        <v>5</v>
      </c>
      <c r="C84" s="50"/>
      <c r="D84" s="26" t="s">
        <v>5258</v>
      </c>
      <c r="E84" s="62" t="n">
        <v>5</v>
      </c>
    </row>
    <row r="85" s="17" customFormat="true" ht="15" hidden="false" customHeight="false" outlineLevel="0" collapsed="false">
      <c r="A85" s="33" t="s">
        <v>5259</v>
      </c>
      <c r="B85" s="62" t="n">
        <v>2</v>
      </c>
      <c r="C85" s="50"/>
      <c r="D85" s="26" t="s">
        <v>5259</v>
      </c>
      <c r="E85" s="62" t="n">
        <v>3</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t="n">
        <v>1</v>
      </c>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2598</v>
      </c>
      <c r="B97" s="79" t="str">
        <f aca="false">IF(A97="NEWCOD",IF(ISBLANK(G97),"renseigner le champ 'Nouveau taxon'",G97),VLOOKUP(A97,'Ref Taxo'!A:B,2,FALSE()))</f>
        <v>Lemanea gr. fluviatilis</v>
      </c>
      <c r="C97" s="80" t="n">
        <f aca="false">IF(A97="NEWCOD",IF(ISBLANK(H97),"NoCod",H97),VLOOKUP(A97,'Ref Taxo'!A:D,4,FALSE()))</f>
        <v>6083</v>
      </c>
      <c r="D97" s="81" t="n">
        <v>0.15</v>
      </c>
      <c r="E97" s="82" t="n">
        <v>0.03</v>
      </c>
      <c r="F97" s="82" t="s">
        <v>5274</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5274</v>
      </c>
      <c r="G98" s="85"/>
      <c r="H98" s="86"/>
    </row>
    <row r="99" customFormat="false" ht="15" hidden="false" customHeight="false" outlineLevel="0" collapsed="false">
      <c r="A99" s="78" t="s">
        <v>5275</v>
      </c>
      <c r="B99" s="79" t="s">
        <v>5276</v>
      </c>
      <c r="C99" s="80" t="n">
        <v>42870</v>
      </c>
      <c r="D99" s="81" t="n">
        <v>0.01</v>
      </c>
      <c r="E99" s="82"/>
      <c r="F99" s="82" t="s">
        <v>5274</v>
      </c>
      <c r="G99" s="85"/>
      <c r="H99" s="86"/>
    </row>
    <row r="100" customFormat="false" ht="15" hidden="false" customHeight="false" outlineLevel="0" collapsed="false">
      <c r="A100" s="78" t="s">
        <v>3199</v>
      </c>
      <c r="B100" s="79" t="str">
        <f aca="false">IF(A100="NEWCOD",IF(ISBLANK(G100),"renseigner le champ 'Nouveau taxon'",G100),VLOOKUP(A100,'Ref Taxo'!A:B,2,FALSE()))</f>
        <v>Nostoc</v>
      </c>
      <c r="C100" s="80" t="n">
        <f aca="false">IF(A100="NEWCOD",IF(ISBLANK(H100),"NoCod",H100),VLOOKUP(A100,'Ref Taxo'!A:D,4,FALSE()))</f>
        <v>1105</v>
      </c>
      <c r="D100" s="81" t="n">
        <v>0.07</v>
      </c>
      <c r="E100" s="82" t="n">
        <v>0.03</v>
      </c>
      <c r="F100" s="82" t="s">
        <v>5274</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0.22</v>
      </c>
      <c r="E101" s="82" t="n">
        <v>0.07</v>
      </c>
      <c r="F101" s="82" t="s">
        <v>5277</v>
      </c>
      <c r="G101" s="85"/>
      <c r="H101" s="86"/>
    </row>
    <row r="102" customFormat="false" ht="15" hidden="false" customHeight="false" outlineLevel="0" collapsed="false">
      <c r="A102" s="78" t="s">
        <v>4445</v>
      </c>
      <c r="B102" s="79" t="str">
        <f aca="false">IF(A102="NEWCOD",IF(ISBLANK(G102),"renseigner le champ 'Nouveau taxon'",G102),VLOOKUP(A102,'Ref Taxo'!A:B,2,FALSE()))</f>
        <v>Scytonema</v>
      </c>
      <c r="C102" s="80" t="n">
        <f aca="false">IF(A102="NEWCOD",IF(ISBLANK(H102),"NoCod",H102),VLOOKUP(A102,'Ref Taxo'!A:D,4,FALSE()))</f>
        <v>1114</v>
      </c>
      <c r="D102" s="81" t="n">
        <v>0.01</v>
      </c>
      <c r="E102" s="82"/>
      <c r="F102" s="82" t="s">
        <v>5274</v>
      </c>
      <c r="G102" s="85"/>
      <c r="H102" s="86"/>
    </row>
    <row r="103" customFormat="false" ht="1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t="n">
        <v>0.2</v>
      </c>
      <c r="E103" s="82"/>
      <c r="F103" s="82" t="s">
        <v>5274</v>
      </c>
      <c r="G103" s="85"/>
      <c r="H103" s="86"/>
    </row>
    <row r="104" customFormat="false" ht="15" hidden="false" customHeight="false" outlineLevel="0" collapsed="false">
      <c r="A104" s="78" t="s">
        <v>4750</v>
      </c>
      <c r="B104" s="79" t="str">
        <f aca="false">IF(A104="NEWCOD",IF(ISBLANK(G104),"renseigner le champ 'Nouveau taxon'",G104),VLOOKUP(A104,'Ref Taxo'!A:B,2,FALSE()))</f>
        <v>Stigeoclonium</v>
      </c>
      <c r="C104" s="80" t="n">
        <f aca="false">IF(A104="NEWCOD",IF(ISBLANK(H104),"NoCod",H104),VLOOKUP(A104,'Ref Taxo'!A:D,4,FALSE()))</f>
        <v>1119</v>
      </c>
      <c r="D104" s="81" t="n">
        <v>0.05</v>
      </c>
      <c r="E104" s="82"/>
      <c r="F104" s="82" t="s">
        <v>5274</v>
      </c>
      <c r="G104" s="85"/>
      <c r="H104" s="86"/>
    </row>
    <row r="105" customFormat="false" ht="15" hidden="false" customHeight="false" outlineLevel="0" collapsed="false">
      <c r="A105" s="78" t="s">
        <v>528</v>
      </c>
      <c r="B105" s="79" t="str">
        <f aca="false">IF(A105="NEWCOD",IF(ISBLANK(G105),"renseigner le champ 'Nouveau taxon'",G105),VLOOKUP(A105,'Ref Taxo'!A:B,2,FALSE()))</f>
        <v>Bryum pseudotriquetrum</v>
      </c>
      <c r="C105" s="80" t="n">
        <f aca="false">IF(A105="NEWCOD",IF(ISBLANK(H105),"NoCod",H105),VLOOKUP(A105,'Ref Taxo'!A:D,4,FALSE()))</f>
        <v>1274</v>
      </c>
      <c r="D105" s="81" t="n">
        <v>0.01</v>
      </c>
      <c r="E105" s="82"/>
      <c r="F105" s="82" t="s">
        <v>5274</v>
      </c>
      <c r="G105" s="85"/>
      <c r="H105" s="86"/>
    </row>
    <row r="106" customFormat="false" ht="15" hidden="false" customHeight="false" outlineLevel="0" collapsed="false">
      <c r="A106" s="78" t="s">
        <v>1982</v>
      </c>
      <c r="B106" s="79" t="str">
        <f aca="false">IF(A106="NEWCOD",IF(ISBLANK(G106),"renseigner le champ 'Nouveau taxon'",G106),VLOOKUP(A106,'Ref Taxo'!A:B,2,FALSE()))</f>
        <v>Fontinalis squamosa</v>
      </c>
      <c r="C106" s="80" t="n">
        <f aca="false">IF(A106="NEWCOD",IF(ISBLANK(H106),"NoCod",H106),VLOOKUP(A106,'Ref Taxo'!A:D,4,FALSE()))</f>
        <v>1312</v>
      </c>
      <c r="D106" s="81" t="n">
        <v>0.05</v>
      </c>
      <c r="E106" s="82" t="n">
        <v>0.02</v>
      </c>
      <c r="F106" s="82" t="s">
        <v>5274</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0.05</v>
      </c>
      <c r="E107" s="82"/>
      <c r="F107" s="82" t="s">
        <v>5274</v>
      </c>
      <c r="G107" s="85"/>
      <c r="H107" s="86"/>
    </row>
    <row r="108" customFormat="false" ht="15" hidden="false" customHeight="false" outlineLevel="0" collapsed="false">
      <c r="A108" s="78" t="s">
        <v>4837</v>
      </c>
      <c r="B108" s="79" t="str">
        <f aca="false">IF(A108="NEWCOD",IF(ISBLANK(G108),"renseigner le champ 'Nouveau taxon'",G108),VLOOKUP(A108,'Ref Taxo'!A:B,2,FALSE()))</f>
        <v>Thamnobryum alopecurum</v>
      </c>
      <c r="C108" s="80" t="n">
        <f aca="false">IF(A108="NEWCOD",IF(ISBLANK(H108),"NoCod",H108),VLOOKUP(A108,'Ref Taxo'!A:D,4,FALSE()))</f>
        <v>1344</v>
      </c>
      <c r="D108" s="81" t="n">
        <v>0.01</v>
      </c>
      <c r="E108" s="82"/>
      <c r="F108" s="82" t="s">
        <v>5274</v>
      </c>
      <c r="G108" s="85"/>
      <c r="H108" s="86"/>
    </row>
    <row r="109" customFormat="false" ht="15" hidden="false" customHeight="false" outlineLevel="0" collapsed="false">
      <c r="A109" s="78" t="s">
        <v>1719</v>
      </c>
      <c r="B109" s="79" t="str">
        <f aca="false">IF(A109="NEWCOD",IF(ISBLANK(G109),"renseigner le champ 'Nouveau taxon'",G109),VLOOKUP(A109,'Ref Taxo'!A:B,2,FALSE()))</f>
        <v>Equisetum arvense</v>
      </c>
      <c r="C109" s="80" t="n">
        <f aca="false">IF(A109="NEWCOD",IF(ISBLANK(H109),"NoCod",H109),VLOOKUP(A109,'Ref Taxo'!A:D,4,FALSE()))</f>
        <v>1384</v>
      </c>
      <c r="D109" s="81"/>
      <c r="E109" s="82" t="n">
        <v>0.01</v>
      </c>
      <c r="F109" s="82" t="s">
        <v>5274</v>
      </c>
      <c r="G109" s="85"/>
      <c r="H109" s="86"/>
    </row>
    <row r="110" customFormat="false" ht="15" hidden="false" customHeight="false" outlineLevel="0" collapsed="false">
      <c r="A110" s="78" t="s">
        <v>3298</v>
      </c>
      <c r="B110" s="79" t="str">
        <f aca="false">IF(A110="NEWCOD",IF(ISBLANK(G110),"renseigner le champ 'Nouveau taxon'",G110),VLOOKUP(A110,'Ref Taxo'!A:B,2,FALSE()))</f>
        <v>Osmunda regalis</v>
      </c>
      <c r="C110" s="80" t="n">
        <f aca="false">IF(A110="NEWCOD",IF(ISBLANK(H110),"NoCod",H110),VLOOKUP(A110,'Ref Taxo'!A:D,4,FALSE()))</f>
        <v>1403</v>
      </c>
      <c r="D110" s="81" t="n">
        <v>0.05</v>
      </c>
      <c r="E110" s="82" t="n">
        <v>0.01</v>
      </c>
      <c r="F110" s="82" t="s">
        <v>5274</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5274</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5274</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2020-01-31T19:27:23Z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