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791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<sst xmlns="http://schemas.openxmlformats.org/spreadsheetml/2006/main" count="6487" uniqueCount="5304">
  <si>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</si>
  <si>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</si>
  <si>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</si>
  <si>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</si>
  <si>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</si>
  <si>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</si>
  <si>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</si>
  <si>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</si>
  <si>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</si>
  <si>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</si>
  <si>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</si>
  <si>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</si>
  <si>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</si>
  <si>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</si>
  <si>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</si>
  <si>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</si>
  <si>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</si>
  <si>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</si>
  <si>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</si>
  <si>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</si>
  <si>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</si>
  <si>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</si>
  <si>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</si>
  <si>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</si>
  <si>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</si>
  <si>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</si>
  <si>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</si>
  <si>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</si>
  <si>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</si>
  <si>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</si>
  <si>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</si>
  <si>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</si>
  <si>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</si>
  <si>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</si>
  <si>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</si>
  <si>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</si>
  <si>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</si>
  <si>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</si>
  <si>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</si>
  <si>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</si>
  <si>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</si>
  <si>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</si>
  <si>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</si>
  <si>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</si>
  <si>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</si>
  <si>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</si>
  <si>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</si>
  <si>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</si>
  <si>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</si>
  <si>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</si>
  <si>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</si>
  <si>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</si>
  <si>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</si>
  <si>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</si>
  <si>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</si>
  <si>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</si>
  <si>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</si>
  <si>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</si>
  <si>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</si>
  <si>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</si>
  <si>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</si>
  <si>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</si>
  <si>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</si>
  <si>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</si>
  <si>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</si>
  <si>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</si>
  <si>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</si>
  <si>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</si>
  <si>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</si>
  <si>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</si>
  <si>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</si>
  <si>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</si>
  <si>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</si>
  <si>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</si>
  <si>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</si>
  <si>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</si>
  <si>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</si>
  <si>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</si>
  <si>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</si>
  <si>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</si>
  <si>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</si>
  <si>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</si>
  <si>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</si>
  <si>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</si>
  <si>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</si>
  <si>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</si>
  <si>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</si>
  <si>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</si>
  <si>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</si>
  <si>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</si>
  <si>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</si>
  <si>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</si>
  <si>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</si>
  <si>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</si>
  <si>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</si>
  <si>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</si>
  <si>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</si>
  <si>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</si>
  <si>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</si>
  <si>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</si>
  <si>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</si>
  <si>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</si>
  <si>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</si>
  <si>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</si>
  <si>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</si>
  <si>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</si>
  <si>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</si>
  <si>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</si>
  <si>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</si>
  <si>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</si>
  <si>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</si>
  <si>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</si>
  <si>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</si>
  <si>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</si>
  <si>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</si>
  <si>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</si>
  <si>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</si>
  <si>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</si>
  <si>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</si>
  <si>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</si>
  <si>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</si>
  <si>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</si>
  <si>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</si>
  <si>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</si>
  <si>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</si>
  <si>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</si>
  <si>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</si>
  <si>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</si>
  <si>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</si>
  <si>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</si>
  <si>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</si>
  <si>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</si>
  <si>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</si>
  <si>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</si>
  <si>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</si>
  <si>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</si>
  <si>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</si>
  <si>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</si>
  <si>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</si>
  <si>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</si>
  <si>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</si>
  <si>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</si>
  <si>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</si>
  <si>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</si>
  <si>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</si>
  <si>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</si>
  <si>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</si>
  <si>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</si>
  <si>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</si>
  <si>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</si>
  <si>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</si>
  <si>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</si>
  <si>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</si>
  <si>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</si>
  <si>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</si>
  <si>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</si>
  <si>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</si>
  <si>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</si>
  <si>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</si>
  <si>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</si>
  <si>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</si>
  <si>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</si>
  <si>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</si>
  <si>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</si>
  <si>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</si>
  <si>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</si>
  <si>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</si>
  <si>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</si>
  <si>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</si>
  <si>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</si>
  <si>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</si>
  <si>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</si>
  <si>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</si>
  <si>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</si>
  <si>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</si>
  <si>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</si>
  <si>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</si>
  <si>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</si>
  <si>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</si>
  <si>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</si>
  <si>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</si>
  <si>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</si>
  <si>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</si>
  <si>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</si>
  <si>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</si>
  <si>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</si>
  <si>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</si>
  <si>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</si>
  <si>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</si>
  <si>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</si>
  <si>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</si>
  <si>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</si>
  <si>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</si>
  <si>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</si>
  <si>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</si>
  <si>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</si>
  <si>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</si>
  <si>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</si>
  <si>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</si>
  <si>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</si>
  <si>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</si>
  <si>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</si>
  <si>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</si>
  <si>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</si>
  <si>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</si>
  <si>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</si>
  <si>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</si>
  <si>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</si>
  <si>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</si>
  <si>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</si>
  <si>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</si>
  <si>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</si>
  <si>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</si>
  <si>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</si>
  <si>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</si>
  <si>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</si>
  <si>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</si>
  <si>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</si>
  <si>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</si>
  <si>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</si>
  <si>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</si>
  <si>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</si>
  <si>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</si>
  <si>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</si>
  <si>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</si>
  <si>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</si>
  <si>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</si>
  <si>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</si>
  <si>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</si>
  <si>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</si>
  <si>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</si>
  <si>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</si>
  <si>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</si>
  <si>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</si>
  <si>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</si>
  <si>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</si>
  <si>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</si>
  <si>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</si>
  <si>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</si>
  <si>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</si>
  <si>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</si>
  <si>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</si>
  <si>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</si>
  <si>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</si>
  <si>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</si>
  <si>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</si>
  <si>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</si>
  <si>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</si>
  <si>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</si>
  <si>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</si>
  <si>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</si>
  <si>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</si>
  <si>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</si>
  <si>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</si>
  <si>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</si>
  <si>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</si>
  <si>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</si>
  <si>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</si>
  <si>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</si>
  <si>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</si>
  <si>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</si>
  <si>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</si>
  <si>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</si>
  <si>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</si>
  <si>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</si>
  <si>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</si>
  <si>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</si>
  <si>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</si>
  <si>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</si>
  <si>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</si>
  <si>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</si>
  <si>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</si>
  <si>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</si>
  <si>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</si>
  <si>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</si>
  <si>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</si>
  <si>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</si>
  <si>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</si>
  <si>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</si>
  <si>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</si>
  <si>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</si>
  <si>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</si>
  <si>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</si>
  <si>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</si>
  <si>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</si>
  <si>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</si>
  <si>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</si>
  <si>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</si>
  <si>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</si>
  <si>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</si>
  <si>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</si>
  <si>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</si>
  <si>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</si>
  <si>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</si>
  <si>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</si>
  <si>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</si>
  <si>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</si>
  <si>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</si>
  <si>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</si>
  <si>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</si>
  <si>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</si>
  <si>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</si>
  <si>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</si>
  <si>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</si>
  <si>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</si>
  <si>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</si>
  <si>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</si>
  <si>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</si>
  <si>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</si>
  <si>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</si>
  <si>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</si>
  <si>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</si>
  <si>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</si>
  <si>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</si>
  <si>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</si>
  <si>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</si>
  <si>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</si>
  <si>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</si>
  <si>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</si>
  <si>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</si>
  <si>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</si>
  <si>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</si>
  <si>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</si>
  <si>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</si>
  <si>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</si>
  <si>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</si>
  <si>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</si>
  <si>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</si>
  <si>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</si>
  <si>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</si>
  <si>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</si>
  <si>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</si>
  <si>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</si>
  <si>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</si>
  <si>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</si>
  <si>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</si>
  <si>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</si>
  <si>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</si>
  <si>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</si>
  <si>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</si>
  <si>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</si>
  <si>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</si>
  <si>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</si>
  <si>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</si>
  <si>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</si>
  <si>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</si>
  <si>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</si>
  <si>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</si>
  <si>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</si>
  <si>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</si>
  <si>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</si>
  <si>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</si>
  <si>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</si>
  <si>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</si>
  <si>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</si>
  <si>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</si>
  <si>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</si>
  <si>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</si>
  <si>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</si>
  <si>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</si>
  <si>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</si>
  <si>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</si>
  <si>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</si>
  <si>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</si>
  <si>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</si>
  <si>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</si>
  <si>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</si>
  <si>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</si>
  <si>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</si>
  <si>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</si>
  <si>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</si>
  <si>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</si>
  <si>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</si>
  <si>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</si>
  <si>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</si>
  <si>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</si>
  <si>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</si>
  <si>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</si>
  <si>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</si>
  <si>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</si>
  <si>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</si>
  <si>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</si>
  <si>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</si>
  <si>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</si>
  <si>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</si>
  <si>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</si>
  <si>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</si>
  <si>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</si>
  <si>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</si>
  <si>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</si>
  <si>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</si>
  <si>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</si>
  <si>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</si>
  <si>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</si>
  <si>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</si>
  <si>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</si>
  <si>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</si>
  <si>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</si>
  <si>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</si>
  <si>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</si>
  <si>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</si>
  <si>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</si>
  <si>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</si>
  <si>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</si>
  <si>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</si>
  <si>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</si>
  <si>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</si>
  <si>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</si>
  <si>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</si>
  <si>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</si>
  <si>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</si>
  <si>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</si>
  <si>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</si>
  <si>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</si>
  <si>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</si>
  <si>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</si>
  <si>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</si>
  <si>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</si>
  <si>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</si>
  <si>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</si>
  <si>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</si>
  <si>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</si>
  <si>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</si>
  <si>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</si>
  <si>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</si>
  <si>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</si>
  <si>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</si>
  <si>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</si>
  <si>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</si>
  <si>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</si>
  <si>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</si>
  <si>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</si>
  <si>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</si>
  <si>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</si>
  <si>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</si>
  <si>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</si>
  <si>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</si>
  <si>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</si>
  <si>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</si>
  <si>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</si>
  <si>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</si>
  <si>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</si>
  <si>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</si>
  <si>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</si>
  <si>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</si>
  <si>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</si>
  <si>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</si>
  <si>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</si>
  <si>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</si>
  <si>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</si>
  <si>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</si>
  <si>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</si>
  <si>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</si>
  <si>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</si>
  <si>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</si>
  <si>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</si>
  <si>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</si>
  <si>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</si>
  <si>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</si>
  <si>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</si>
  <si>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</si>
  <si>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</si>
  <si>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</si>
  <si>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</si>
  <si>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</si>
  <si>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</si>
  <si>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</si>
  <si>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</si>
  <si>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</si>
  <si>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</si>
  <si>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</si>
  <si>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</si>
  <si>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</si>
  <si>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</si>
  <si>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</si>
  <si>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</si>
  <si>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</si>
  <si>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</si>
  <si>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</si>
  <si>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</si>
  <si>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</si>
  <si>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</si>
  <si>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</si>
  <si>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</si>
  <si>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</si>
  <si>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</si>
  <si>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</si>
  <si>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</si>
  <si>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</si>
  <si>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</si>
  <si>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</si>
  <si>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</si>
  <si>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</si>
  <si>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</si>
  <si>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</si>
  <si>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</si>
  <si>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</si>
  <si>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</si>
  <si>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</si>
  <si>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</si>
  <si>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</si>
  <si>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</si>
  <si>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</si>
  <si>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</si>
  <si>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</si>
  <si>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</si>
  <si>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</si>
  <si>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</si>
  <si>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</si>
  <si>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</si>
  <si>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</si>
  <si>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</si>
  <si>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</si>
  <si>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</si>
  <si>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</si>
  <si>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</si>
  <si>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</si>
  <si>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</si>
  <si>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</si>
  <si>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</si>
  <si>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</si>
  <si>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</si>
  <si>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</si>
  <si>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</si>
  <si>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</si>
  <si>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</si>
  <si>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</si>
  <si>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</si>
  <si>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</si>
  <si>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</si>
  <si>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</si>
  <si>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</si>
  <si>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</si>
  <si>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</si>
  <si>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</si>
  <si>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</si>
  <si>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</si>
  <si>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</si>
  <si>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</si>
  <si>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</si>
  <si>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</si>
  <si>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</si>
  <si>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</si>
  <si>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</si>
  <si>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</si>
  <si>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</si>
  <si>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</si>
  <si>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</si>
  <si>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</si>
  <si>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</si>
  <si>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</si>
  <si>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</si>
  <si>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</si>
  <si>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</si>
  <si>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</si>
  <si>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</si>
  <si>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</si>
  <si>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</si>
  <si>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</si>
  <si>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</si>
  <si>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</si>
  <si>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</si>
  <si>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</si>
  <si>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</si>
  <si>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</si>
  <si>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</si>
  <si>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</si>
  <si>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</si>
  <si>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</si>
  <si>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</si>
  <si>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</si>
  <si>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</si>
  <si>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</si>
  <si>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</si>
  <si>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</si>
  <si>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</si>
  <si>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</si>
  <si>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</si>
  <si>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</si>
  <si>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</si>
  <si>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</si>
  <si>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</si>
  <si>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</si>
  <si>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</si>
  <si>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</si>
  <si>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</si>
  <si>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</si>
  <si>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</si>
  <si>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</si>
  <si>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</si>
  <si>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</si>
  <si>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</si>
  <si>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</si>
  <si>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</si>
  <si>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</si>
  <si>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</si>
  <si>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</si>
  <si>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</si>
  <si>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</si>
  <si>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</si>
  <si>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</si>
  <si>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</si>
  <si>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</si>
  <si>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</si>
  <si>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</si>
  <si>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</si>
  <si>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</si>
  <si>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</si>
  <si>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</si>
  <si>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</si>
  <si>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</si>
  <si>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</si>
  <si>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</si>
  <si>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</si>
  <si>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</si>
  <si>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</si>
  <si>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</si>
  <si>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</si>
  <si>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</si>
  <si>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</si>
  <si>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</si>
  <si>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</si>
  <si>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</si>
  <si>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</si>
  <si>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</si>
  <si>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</si>
  <si>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</si>
  <si>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</si>
  <si>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</si>
  <si>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</si>
  <si>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</si>
  <si>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</si>
  <si>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</si>
  <si>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</si>
  <si>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</si>
  <si>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</si>
  <si>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</si>
  <si>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</si>
  <si>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</si>
  <si>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</si>
  <si>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</si>
  <si>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</si>
  <si>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</si>
  <si>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</si>
  <si>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</si>
  <si>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</si>
  <si>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</si>
  <si>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</si>
  <si>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</si>
  <si>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</si>
  <si>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</si>
  <si>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</si>
  <si>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</si>
  <si>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</si>
  <si>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</si>
  <si>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</si>
  <si>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</si>
  <si>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</si>
  <si>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</si>
  <si>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</si>
  <si>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</si>
  <si>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</si>
  <si>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</si>
  <si>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</si>
  <si>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</si>
  <si>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</si>
  <si>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</si>
  <si>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</si>
  <si>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</si>
  <si>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</si>
  <si>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</si>
  <si>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</si>
  <si>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</si>
  <si>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</si>
  <si>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</si>
  <si>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</si>
  <si>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</si>
  <si>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</si>
  <si>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</si>
  <si>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</si>
  <si>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</si>
  <si>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</si>
  <si>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</si>
  <si>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</si>
  <si>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</si>
  <si>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</si>
  <si>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</si>
  <si>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</si>
  <si>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</si>
  <si>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</si>
  <si>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</si>
  <si>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</si>
  <si>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</si>
  <si>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</si>
  <si>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</si>
  <si>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</si>
  <si>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</si>
  <si>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</si>
  <si>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</si>
  <si>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</si>
  <si>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</si>
  <si>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</si>
  <si>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</si>
  <si>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</si>
  <si>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</si>
  <si>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</si>
  <si>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</si>
  <si>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</si>
  <si>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</si>
  <si>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</si>
  <si>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</si>
  <si>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</si>
  <si>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</si>
  <si>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</si>
  <si>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</si>
  <si>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</si>
  <si>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</si>
  <si>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</si>
  <si>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</si>
  <si>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</si>
  <si>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</si>
  <si>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</si>
  <si>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</si>
  <si>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</si>
  <si>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</si>
  <si>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</si>
  <si>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</si>
  <si>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</si>
  <si>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</si>
  <si>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</si>
  <si>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</si>
  <si>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</si>
  <si>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</si>
  <si>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</si>
  <si>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</si>
  <si>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</si>
  <si>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</si>
  <si>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</si>
  <si>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</si>
  <si>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</si>
  <si>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</si>
  <si>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</si>
  <si>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</si>
  <si>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</si>
  <si>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</si>
  <si>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</si>
  <si>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</si>
  <si>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</si>
  <si>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</si>
  <si>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</si>
  <si>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</si>
  <si>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</si>
  <si>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</si>
  <si>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</si>
  <si>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</si>
  <si>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</si>
  <si>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</si>
  <si>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</si>
  <si>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</si>
  <si>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</si>
  <si>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</si>
  <si>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</si>
  <si>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</si>
  <si>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</si>
  <si>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</si>
  <si>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</si>
  <si>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</si>
  <si>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</si>
  <si>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</si>
  <si>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</si>
  <si>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</si>
  <si>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</si>
  <si>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</si>
  <si>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</si>
  <si>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</si>
  <si>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</si>
  <si>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</si>
  <si>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</si>
  <si>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</si>
  <si>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</si>
  <si>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</si>
  <si>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</si>
  <si>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</si>
  <si>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</si>
  <si>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</si>
  <si>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</si>
  <si>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</si>
  <si>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</si>
  <si>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</si>
  <si>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</si>
  <si>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</si>
  <si>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</si>
  <si>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</si>
  <si>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</si>
  <si>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</si>
  <si>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</si>
  <si>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</si>
  <si>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</si>
  <si>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</si>
  <si>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</si>
  <si>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</si>
  <si>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</si>
  <si>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</si>
  <si>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</si>
  <si>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</si>
  <si>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</si>
  <si>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</si>
  <si>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</si>
  <si>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</si>
  <si>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</si>
  <si>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</si>
  <si>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</si>
  <si>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</si>
  <si>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</si>
  <si>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</si>
  <si>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</si>
  <si>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</si>
  <si>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</si>
  <si>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</si>
  <si>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</si>
  <si>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</si>
  <si>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</si>
  <si>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</si>
  <si>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</si>
  <si>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</si>
  <si>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</si>
  <si>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</si>
  <si>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</si>
  <si>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</si>
  <si>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</si>
  <si>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</si>
  <si>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</si>
  <si>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</si>
  <si>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</si>
  <si>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</si>
  <si>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</si>
  <si>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</si>
  <si>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</si>
  <si>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</si>
  <si>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</si>
  <si>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</si>
  <si>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</si>
  <si>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</si>
  <si>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</si>
  <si>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</si>
  <si>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</si>
  <si>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</si>
  <si>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</si>
  <si>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</si>
  <si>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</si>
  <si>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</si>
  <si>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</si>
  <si>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</si>
  <si>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</si>
  <si>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</si>
  <si>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</si>
  <si>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</si>
  <si>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</si>
  <si>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</si>
  <si>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</si>
  <si>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</si>
  <si>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</si>
  <si>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</si>
  <si>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</si>
  <si>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</si>
  <si>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</si>
  <si>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</si>
  <si>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</si>
  <si>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</si>
  <si>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</si>
  <si>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</si>
  <si>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</si>
  <si>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</si>
  <si>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</si>
  <si>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</si>
  <si>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</si>
  <si>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</si>
  <si>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</si>
  <si>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</si>
  <si>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</si>
  <si>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</si>
  <si>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</si>
  <si>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</si>
  <si>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</si>
  <si>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</si>
  <si>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</si>
  <si>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</si>
  <si>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</si>
  <si>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</si>
  <si>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</si>
  <si>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</si>
  <si>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</si>
  <si>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</si>
  <si>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</si>
  <si>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</si>
  <si>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</si>
  <si>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</si>
  <si>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</si>
  <si>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</si>
  <si>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</si>
  <si>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</si>
  <si>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</si>
  <si>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</si>
  <si>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</si>
  <si>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</si>
  <si>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</si>
  <si>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</si>
  <si>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</si>
  <si>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</si>
  <si>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</si>
  <si>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</si>
  <si>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</si>
  <si>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</si>
  <si>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</si>
  <si>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</si>
  <si>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</si>
  <si>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</si>
  <si>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</si>
  <si>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</si>
  <si>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</si>
  <si>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</si>
  <si>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</si>
  <si>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</si>
  <si>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</si>
  <si>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</si>
  <si>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</si>
  <si>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</si>
  <si>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</si>
  <si>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</si>
  <si>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</si>
  <si>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</si>
  <si>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</si>
  <si>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</si>
  <si>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</si>
  <si>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</si>
  <si>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</si>
  <si>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</si>
  <si>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</si>
  <si>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</si>
  <si>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</si>
  <si>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</si>
  <si>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</si>
  <si>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</si>
  <si>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</si>
  <si>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</si>
  <si>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</si>
  <si>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</si>
  <si>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</si>
  <si>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</si>
  <si>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</si>
  <si>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</si>
  <si>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</si>
  <si>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</si>
  <si>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</si>
  <si>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</si>
  <si>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</si>
  <si>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</si>
  <si>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</si>
  <si>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</si>
  <si>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</si>
  <si>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</si>
  <si>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</si>
  <si>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</si>
  <si>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</si>
  <si>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</si>
  <si>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</si>
  <si>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</si>
  <si>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</si>
  <si>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</si>
  <si>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</si>
  <si>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</si>
  <si>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</si>
  <si>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</si>
  <si>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</si>
  <si>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</si>
  <si>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</si>
  <si>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</si>
  <si>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</si>
  <si>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</si>
  <si>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</si>
  <si>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</si>
  <si>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</si>
  <si>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</si>
  <si>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</si>
  <si>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</si>
  <si>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</si>
  <si>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</si>
  <si>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</si>
  <si>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</si>
  <si>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</si>
  <si>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</si>
  <si>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</si>
  <si>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</si>
  <si>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</si>
  <si>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</si>
  <si>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</si>
  <si>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</si>
  <si>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</si>
  <si>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</si>
  <si>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</si>
  <si>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</si>
  <si>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</si>
  <si>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</si>
  <si>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</si>
  <si>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</si>
  <si>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</si>
  <si>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</si>
  <si>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</si>
  <si>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</si>
  <si>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</si>
  <si>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</si>
  <si>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</si>
  <si>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</si>
  <si>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</si>
  <si>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</si>
  <si>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</si>
  <si>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</si>
  <si>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</si>
  <si>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</si>
  <si>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</si>
  <si>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</si>
  <si>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</si>
  <si>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</si>
  <si>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</si>
  <si>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</si>
  <si>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</si>
  <si>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</si>
  <si>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</si>
  <si>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</si>
  <si>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</si>
  <si>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</si>
  <si>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</si>
  <si>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</si>
  <si>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</si>
  <si>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</si>
  <si>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</si>
  <si>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</si>
  <si>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</si>
  <si>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</si>
  <si>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</si>
  <si>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</si>
  <si>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</si>
  <si>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</si>
  <si>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</si>
  <si>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</si>
  <si>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</si>
  <si>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</si>
  <si>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</si>
  <si>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</si>
  <si>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</si>
  <si>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</si>
  <si>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</si>
  <si>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</si>
  <si>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</si>
  <si>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</si>
  <si>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</si>
  <si>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</si>
  <si>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</si>
  <si>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</si>
  <si>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</si>
  <si>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</si>
  <si>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</si>
  <si>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</si>
  <si>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</si>
  <si>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</si>
  <si>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</si>
  <si>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</si>
  <si>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</si>
  <si>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</si>
  <si>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</si>
  <si>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</si>
  <si>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</si>
  <si>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</si>
  <si>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</si>
  <si>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</si>
  <si>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</si>
  <si>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</si>
  <si>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</si>
  <si>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</si>
  <si>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</si>
  <si>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</si>
  <si>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</si>
  <si>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</si>
  <si>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</si>
  <si>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</si>
  <si>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</si>
  <si>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</si>
  <si>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</si>
  <si>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</si>
  <si>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</si>
  <si>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</si>
  <si>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</si>
  <si>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</si>
  <si>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</si>
  <si>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</si>
  <si>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</si>
  <si>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</si>
  <si>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</si>
  <si>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</si>
  <si>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</si>
  <si>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</si>
  <si>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</si>
  <si>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</si>
  <si>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</si>
  <si>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</si>
  <si>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</si>
  <si>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</si>
  <si>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</si>
  <si>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</si>
  <si>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</si>
  <si>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</si>
  <si>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</si>
  <si>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</si>
  <si>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</si>
  <si>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</si>
  <si>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</si>
  <si>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</si>
  <si>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</si>
  <si>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</si>
  <si>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</si>
  <si>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</si>
  <si>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</si>
  <si>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</si>
  <si>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</si>
  <si>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</si>
  <si>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</si>
  <si>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</si>
  <si>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</si>
  <si>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</si>
  <si>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</si>
  <si>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</si>
  <si>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</si>
  <si>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</si>
  <si>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</si>
  <si>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</si>
  <si>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</si>
  <si>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</si>
  <si>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</si>
  <si>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</si>
  <si>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</si>
  <si>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</si>
  <si>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</si>
  <si>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</si>
  <si>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</si>
  <si>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</si>
  <si>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</si>
  <si>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</si>
  <si>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</si>
  <si>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</si>
  <si>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</si>
  <si>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</si>
  <si>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</si>
  <si>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</si>
  <si>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</si>
  <si>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</si>
  <si>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</si>
  <si>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</si>
  <si>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</si>
  <si>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</si>
  <si>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</si>
  <si>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</si>
  <si>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</si>
  <si>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</si>
  <si>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</si>
  <si>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</si>
  <si>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</si>
  <si>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</si>
  <si>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</si>
  <si>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</si>
  <si>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</si>
  <si>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</si>
  <si>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</si>
  <si>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</si>
  <si>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</si>
  <si>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</si>
  <si>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</si>
  <si>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</si>
  <si>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</si>
  <si>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</si>
  <si>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</si>
  <si>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</si>
  <si>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</si>
  <si>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</si>
  <si>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</si>
  <si>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</si>
  <si>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</si>
  <si>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</si>
  <si>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</si>
  <si>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</si>
  <si>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</si>
  <si>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</si>
  <si>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</si>
  <si>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</si>
  <si>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</si>
  <si>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</si>
  <si>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</si>
  <si>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</si>
  <si>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</si>
  <si>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</si>
  <si>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</si>
  <si>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</si>
  <si>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</si>
  <si>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</si>
  <si>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</si>
  <si>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</si>
  <si>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</si>
  <si>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</si>
  <si>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</si>
  <si>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</si>
  <si>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</si>
  <si>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</si>
  <si>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</si>
  <si>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</si>
  <si>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</si>
  <si>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</si>
  <si>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</si>
  <si>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</si>
  <si>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</si>
  <si>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</si>
  <si>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</si>
  <si>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</si>
  <si>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</si>
  <si>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</si>
  <si>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</si>
  <si>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</si>
  <si>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</si>
  <si>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</si>
  <si>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</si>
  <si>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</si>
  <si>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</si>
  <si>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</si>
  <si>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</si>
  <si>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</si>
  <si>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</si>
  <si>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</si>
  <si>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</si>
  <si>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</si>
  <si>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</si>
  <si>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</si>
  <si>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</si>
  <si>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</si>
  <si>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</si>
  <si>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</si>
  <si>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</si>
  <si>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</si>
  <si>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</si>
  <si>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</si>
  <si>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</si>
  <si>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</si>
  <si>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</si>
  <si>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</si>
  <si>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</si>
  <si>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</si>
  <si>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</si>
  <si>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</si>
  <si>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</si>
  <si>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</si>
  <si>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</si>
  <si>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</si>
  <si>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</si>
  <si>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</si>
  <si>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</si>
  <si>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</si>
  <si>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</si>
  <si>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</si>
  <si>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</si>
  <si>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</si>
  <si>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</si>
  <si>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</si>
  <si>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</si>
  <si>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</si>
  <si>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</si>
  <si>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</si>
  <si>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</si>
  <si>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</si>
  <si>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</si>
  <si>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</si>
  <si>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</si>
  <si>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</si>
  <si>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</si>
  <si>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</si>
  <si>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</si>
  <si>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</si>
  <si>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</si>
  <si>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</si>
  <si>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</si>
  <si>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</si>
  <si>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</si>
  <si>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</si>
  <si>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</si>
  <si>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</si>
  <si>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</si>
  <si>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</si>
  <si>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</si>
  <si>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</si>
  <si>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</si>
  <si>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</si>
  <si>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</si>
  <si>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</si>
  <si>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</si>
  <si>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</si>
  <si>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</si>
  <si>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</si>
  <si>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</si>
  <si>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</si>
  <si>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</si>
  <si>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</si>
  <si>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</si>
  <si>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</si>
  <si>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</si>
  <si>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</si>
  <si>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</si>
  <si>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</si>
  <si>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</si>
  <si>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</si>
  <si>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</si>
  <si>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</si>
  <si>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</si>
  <si>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</si>
  <si>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</si>
  <si>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</si>
  <si>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</si>
  <si>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</si>
  <si>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</si>
  <si>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</si>
  <si>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</si>
  <si>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</si>
  <si>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</si>
  <si>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</si>
  <si>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</si>
  <si>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</si>
  <si>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</si>
  <si>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</si>
  <si>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</si>
  <si>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</si>
  <si>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</si>
  <si>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</si>
  <si>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</si>
  <si>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</si>
  <si>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</si>
  <si>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</si>
  <si>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</si>
  <si>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</si>
  <si>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</si>
  <si>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</si>
  <si>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</si>
  <si>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</si>
  <si>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</si>
  <si>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</si>
  <si>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</si>
  <si>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</si>
  <si>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</si>
  <si>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</si>
  <si>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</si>
  <si>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</si>
  <si>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</si>
  <si>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</si>
  <si>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</si>
  <si>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</si>
  <si>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</si>
  <si>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</si>
  <si>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</si>
  <si>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</si>
  <si>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</si>
  <si>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</si>
  <si>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</si>
  <si>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</si>
  <si>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</si>
  <si>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</si>
  <si>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</si>
  <si>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</si>
  <si>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</si>
  <si>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</si>
  <si>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</si>
  <si>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</si>
  <si>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</si>
  <si>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</si>
  <si>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</si>
  <si>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</si>
  <si>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</si>
  <si>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</si>
  <si>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</si>
  <si>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</si>
  <si>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</si>
  <si>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</si>
  <si>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</si>
  <si>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</si>
  <si>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</si>
  <si>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</si>
  <si>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</si>
  <si>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</si>
  <si>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</si>
  <si>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</si>
  <si>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</si>
  <si>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</si>
  <si>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</si>
  <si>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</si>
  <si>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</si>
  <si>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</si>
  <si>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</si>
  <si>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</si>
  <si>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</si>
  <si>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</si>
  <si>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</si>
  <si>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</si>
  <si>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</si>
  <si>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</si>
  <si>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</si>
  <si>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</si>
  <si>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</si>
  <si>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</si>
  <si>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</si>
  <si>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</si>
  <si>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</si>
  <si>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</si>
  <si>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</si>
  <si>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</si>
  <si>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</si>
  <si>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</si>
  <si>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</si>
  <si>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</si>
  <si>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</si>
  <si>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</si>
  <si>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</si>
  <si>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</si>
  <si>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</si>
  <si>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</si>
  <si>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</si>
  <si>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</si>
  <si>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</si>
  <si>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</si>
  <si>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</si>
  <si>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</si>
  <si>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</si>
  <si>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</si>
  <si>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</si>
  <si>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</si>
  <si>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</si>
  <si>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</si>
  <si>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</si>
  <si>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</si>
  <si>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</si>
  <si>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</si>
  <si>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</si>
  <si>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</si>
  <si>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</si>
  <si>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</si>
  <si>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</si>
  <si>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</si>
  <si>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</si>
  <si>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</si>
  <si>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</si>
  <si>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</si>
  <si>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</si>
  <si>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</si>
  <si>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</si>
  <si>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</si>
  <si>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</si>
  <si>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</si>
  <si>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</si>
  <si>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</si>
  <si>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</si>
  <si>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</si>
  <si>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</si>
  <si>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</si>
  <si>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</si>
  <si>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</si>
  <si>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</si>
  <si>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</si>
  <si>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</si>
  <si>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</si>
  <si>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</si>
  <si>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</si>
  <si>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</si>
  <si>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</si>
  <si>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</si>
  <si>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</si>
  <si>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</si>
  <si>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</si>
  <si>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</si>
  <si>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</si>
  <si>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</si>
  <si>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</si>
  <si>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</si>
  <si>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</si>
  <si>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</si>
  <si>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</si>
  <si>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</si>
  <si>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</si>
  <si>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</si>
  <si>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</si>
  <si>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</si>
  <si>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</si>
  <si>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</si>
  <si>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</si>
  <si>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</si>
  <si>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</si>
  <si>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</si>
  <si>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</si>
  <si>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</si>
  <si>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</si>
  <si>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</si>
  <si>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</si>
  <si>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</si>
  <si>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</si>
  <si>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</si>
  <si>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</si>
  <si>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</si>
  <si>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</si>
  <si>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</si>
  <si>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</si>
  <si>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</si>
  <si>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</si>
  <si>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</si>
  <si>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</si>
  <si>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</si>
  <si>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</si>
  <si>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</si>
  <si>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</si>
  <si>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</si>
  <si>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</si>
  <si>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</si>
  <si>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</si>
  <si>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</si>
  <si>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</si>
  <si>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</si>
  <si>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</si>
  <si>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</si>
  <si>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</si>
  <si>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</si>
  <si>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</si>
  <si>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</si>
  <si>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</si>
  <si>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</si>
  <si>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</si>
  <si>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</si>
  <si>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</si>
  <si>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</si>
  <si>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</si>
  <si>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</si>
  <si>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</si>
  <si>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</si>
  <si>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</si>
  <si>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</si>
  <si>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</si>
  <si>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</si>
  <si>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</si>
  <si>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</si>
  <si>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</si>
  <si>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</si>
  <si>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</si>
  <si>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</si>
  <si>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</si>
  <si>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</si>
  <si>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</si>
  <si>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</si>
  <si>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</si>
  <si>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</si>
  <si>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</si>
  <si>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</si>
  <si>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</si>
  <si>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</si>
  <si>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</si>
  <si>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</si>
  <si>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</si>
  <si>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</si>
  <si>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</si>
  <si>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</si>
  <si>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</si>
  <si>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</si>
  <si>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</si>
  <si>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</si>
  <si>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</si>
  <si>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</si>
  <si>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</si>
  <si>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</si>
  <si>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</si>
  <si>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</si>
  <si>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</si>
  <si>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</si>
  <si>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</si>
  <si>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</si>
  <si>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</si>
  <si>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</si>
  <si>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</si>
  <si>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</si>
  <si>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</si>
  <si>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</si>
  <si>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</si>
  <si>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</si>
  <si>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</si>
  <si>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</si>
  <si>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</si>
  <si>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</si>
  <si>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</si>
  <si>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</si>
  <si>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</si>
  <si>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</si>
  <si>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</si>
  <si>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</si>
  <si>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</si>
  <si>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</si>
  <si>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</si>
  <si>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</si>
  <si>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</si>
  <si>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</si>
  <si>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</si>
  <si>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</si>
  <si>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</si>
  <si>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</si>
  <si>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</si>
  <si>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</si>
  <si>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</si>
  <si>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</si>
  <si>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</si>
  <si>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</si>
  <si>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</si>
  <si>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</si>
  <si>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</si>
  <si>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</si>
  <si>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</si>
  <si>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</si>
  <si>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</si>
  <si>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</si>
  <si>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</si>
  <si>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</si>
  <si>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</si>
  <si>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</si>
  <si>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</si>
  <si>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</si>
  <si>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</si>
  <si>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</si>
  <si>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</si>
  <si>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</si>
  <si>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</si>
  <si>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</si>
  <si>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</si>
  <si>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</si>
  <si>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</si>
  <si>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</si>
  <si>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</si>
  <si>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</si>
  <si>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</si>
  <si>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</si>
  <si>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</si>
  <si>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</si>
  <si>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</si>
  <si>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</si>
  <si>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</si>
  <si>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</si>
  <si>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</si>
  <si>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</si>
  <si>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</si>
  <si>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</si>
  <si>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</si>
  <si>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</si>
  <si>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</si>
  <si>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</si>
  <si>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</si>
  <si>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</si>
  <si>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</si>
  <si>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</si>
  <si>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</si>
  <si>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</si>
  <si>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</si>
  <si>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</si>
  <si>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</si>
  <si>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</si>
  <si>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</si>
  <si>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</si>
  <si>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</si>
  <si>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</si>
  <si>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</si>
  <si>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</si>
  <si>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</si>
  <si>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</si>
  <si>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</si>
  <si>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</si>
  <si>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</si>
  <si>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</si>
  <si>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</si>
  <si>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</si>
  <si>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</si>
  <si>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</si>
  <si>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</si>
  <si>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</si>
  <si>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</si>
  <si>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</si>
  <si>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</si>
  <si>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</si>
  <si>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</si>
  <si>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</si>
  <si>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</si>
  <si>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</si>
  <si>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</si>
  <si>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</si>
  <si>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</si>
  <si>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</si>
  <si>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</si>
  <si>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</si>
  <si>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</si>
  <si>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</si>
  <si>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</si>
  <si>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</si>
  <si>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</si>
  <si>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</si>
  <si>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</si>
  <si>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</si>
  <si>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</si>
  <si>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</si>
  <si>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</si>
  <si>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</si>
  <si>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</si>
  <si>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</si>
  <si>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</si>
  <si>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</si>
  <si>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</si>
  <si>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</si>
  <si>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</si>
  <si>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</si>
  <si>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</si>
  <si>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</si>
  <si>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</si>
  <si>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</si>
  <si>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</si>
  <si>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</si>
  <si>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</si>
  <si>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</si>
  <si>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</si>
  <si>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</si>
  <si>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</si>
  <si>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</si>
  <si>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</si>
  <si>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</si>
  <si>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</si>
  <si>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</si>
  <si>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</si>
  <si>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</si>
  <si>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</si>
  <si>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</si>
  <si>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</si>
  <si>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</si>
  <si>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</si>
  <si>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</si>
  <si>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</si>
  <si>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</si>
  <si>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</si>
  <si>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</si>
  <si>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</si>
  <si>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</si>
  <si>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</si>
  <si>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</si>
  <si>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</si>
  <si>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</si>
  <si>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</si>
  <si>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</si>
  <si>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</si>
  <si>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</si>
  <si>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</si>
  <si>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</si>
  <si>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</si>
  <si>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</si>
  <si>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</si>
  <si>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</si>
  <si>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</si>
  <si>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</si>
  <si>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</si>
  <si>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</si>
  <si>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</si>
  <si>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</si>
  <si>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</si>
  <si>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</si>
  <si>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</si>
  <si>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</si>
  <si>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</si>
  <si>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</si>
  <si>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</si>
  <si>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</si>
  <si>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</si>
  <si>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</si>
  <si>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</si>
  <si>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</si>
  <si>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</si>
  <si>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</si>
  <si>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</si>
  <si>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</si>
  <si>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</si>
  <si>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</si>
  <si>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</si>
  <si>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</si>
  <si>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</si>
  <si>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</si>
  <si>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</si>
  <si>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</si>
  <si>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</si>
  <si>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</si>
  <si>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</si>
  <si>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</si>
  <si>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</si>
  <si>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</si>
  <si>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</si>
  <si>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</si>
  <si>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</si>
  <si>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</si>
  <si>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</si>
  <si>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</si>
  <si>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</si>
  <si>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</si>
  <si>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</si>
  <si>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</si>
  <si>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</si>
  <si>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</si>
  <si>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</si>
  <si>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</si>
  <si>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</si>
  <si>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</si>
  <si>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</si>
  <si>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</si>
  <si>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</si>
  <si>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</si>
  <si>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</si>
  <si>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</si>
  <si>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</si>
  <si>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</si>
  <si>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</si>
  <si>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</si>
  <si>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</si>
  <si>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</si>
  <si>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</si>
  <si>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</si>
  <si>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</si>
  <si>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</si>
  <si>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</si>
  <si>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</si>
  <si>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</si>
  <si>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</si>
  <si>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</si>
  <si>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</si>
  <si>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</si>
  <si>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</si>
  <si>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</si>
  <si>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</si>
  <si>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</si>
  <si>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</si>
  <si>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</si>
  <si>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</si>
  <si>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</si>
  <si>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</si>
  <si>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</si>
  <si>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</si>
  <si>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</si>
  <si>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</si>
  <si>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</si>
  <si>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</si>
  <si>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</si>
  <si>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</si>
  <si>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</si>
  <si>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</si>
  <si>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</si>
  <si>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</si>
  <si>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</si>
  <si>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</si>
  <si>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</si>
  <si>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</si>
  <si>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</si>
  <si>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</si>
  <si>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</si>
  <si>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</si>
  <si>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</si>
  <si>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</si>
  <si>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</si>
  <si>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</si>
  <si>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</si>
  <si>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</si>
  <si>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</si>
  <si>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</si>
  <si>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</si>
  <si>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</si>
  <si>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</si>
  <si>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</si>
  <si>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</si>
  <si>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</si>
  <si>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</si>
  <si>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</si>
  <si>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</si>
  <si>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</si>
  <si>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</si>
  <si>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</si>
  <si>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</si>
  <si>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</si>
  <si>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</si>
  <si>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</si>
  <si>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</si>
  <si>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</si>
  <si>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</si>
  <si>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</si>
  <si>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</si>
  <si>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</si>
  <si>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</si>
  <si>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</si>
  <si>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</si>
  <si>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</si>
  <si>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</si>
  <si>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</si>
  <si>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</si>
  <si>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</si>
  <si>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</si>
  <si>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</si>
  <si>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</si>
  <si>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</si>
  <si>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</si>
  <si>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</si>
  <si>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</si>
  <si>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</si>
  <si>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</si>
  <si>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</si>
  <si>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</si>
  <si>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</si>
  <si>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</si>
  <si>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</si>
  <si>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</si>
  <si>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</si>
  <si>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</si>
  <si>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</si>
  <si>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</si>
  <si>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</si>
  <si>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</si>
  <si>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</si>
  <si>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</si>
  <si>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</si>
  <si>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</si>
  <si>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</si>
  <si>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</si>
  <si>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</si>
  <si>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</si>
  <si>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</si>
  <si>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</si>
  <si>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</si>
  <si>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</si>
  <si>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</si>
  <si>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</si>
  <si>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</si>
  <si>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</si>
  <si>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</si>
  <si>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</si>
  <si>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</si>
  <si>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</si>
  <si>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</si>
  <si>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</si>
  <si>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</si>
  <si>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</si>
  <si>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</si>
  <si>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</si>
  <si>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</si>
  <si>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</si>
  <si>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</si>
  <si>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</si>
  <si>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</si>
  <si>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</si>
  <si>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</si>
  <si>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</si>
  <si>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</si>
  <si>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</si>
  <si>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</si>
  <si>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</si>
  <si>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</si>
  <si>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</si>
  <si>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</si>
  <si>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</si>
  <si>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</si>
  <si>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</si>
  <si>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</si>
  <si>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</si>
  <si>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</si>
  <si>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</si>
  <si>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</si>
  <si>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</si>
  <si>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</si>
  <si>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</si>
  <si>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</si>
  <si>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</si>
  <si>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</si>
  <si>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</si>
  <si>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</si>
  <si>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</si>
  <si>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</si>
  <si>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</si>
  <si>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</si>
  <si>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</si>
  <si>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</si>
  <si>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</si>
  <si>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</si>
  <si>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</si>
  <si>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</si>
  <si>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</si>
  <si>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</si>
  <si>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</si>
  <si>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</si>
  <si>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</si>
  <si>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</si>
  <si>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</si>
  <si>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</si>
  <si>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</si>
  <si>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</si>
  <si>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</si>
  <si>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</si>
  <si>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</si>
  <si>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</si>
  <si>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</si>
  <si>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</si>
  <si>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</si>
  <si>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</si>
  <si>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</si>
  <si>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</si>
  <si>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</si>
  <si>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</si>
  <si>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</si>
  <si>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</si>
  <si>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</si>
  <si>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</si>
  <si>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</si>
  <si>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</si>
  <si>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</si>
  <si>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</si>
  <si>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</si>
  <si>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</si>
  <si>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</si>
  <si>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</si>
  <si>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</si>
  <si>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</si>
  <si>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</si>
  <si>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</si>
  <si>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</si>
  <si>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</si>
  <si>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</si>
  <si>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</si>
  <si>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</si>
  <si>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</si>
  <si>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</si>
  <si>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</si>
  <si>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</si>
  <si>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</si>
  <si>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</si>
  <si>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</si>
  <si>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</si>
  <si>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</si>
  <si>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</si>
  <si>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</si>
  <si>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</si>
  <si>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</si>
  <si>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</si>
  <si>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</si>
  <si>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</si>
  <si>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</si>
  <si>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</si>
  <si>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</si>
  <si>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</si>
  <si>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</si>
  <si>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</si>
  <si>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</si>
  <si>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</si>
  <si>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</si>
  <si>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</si>
  <si>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</si>
  <si>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</si>
  <si>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</si>
  <si>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</si>
  <si>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</si>
  <si>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</si>
  <si>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</si>
  <si>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</si>
  <si>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</si>
  <si>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</si>
  <si>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</si>
  <si>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</si>
  <si>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</si>
  <si>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</si>
  <si>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</si>
  <si>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</si>
  <si>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</si>
  <si>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</si>
  <si>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</si>
  <si>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</si>
  <si>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</si>
  <si>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</si>
  <si>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</si>
  <si>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</si>
  <si>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</si>
  <si>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</si>
  <si>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</si>
  <si>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</si>
  <si>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</si>
  <si>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</si>
  <si>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</si>
  <si>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</si>
  <si>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</si>
  <si>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</si>
  <si>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</si>
  <si>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</si>
  <si>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</si>
  <si>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</si>
  <si>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</si>
  <si>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</si>
  <si>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</si>
  <si>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</si>
  <si>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</si>
  <si>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</si>
  <si>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</si>
  <si>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</si>
  <si>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</si>
  <si>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</si>
  <si>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</si>
  <si>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</si>
  <si>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</si>
  <si>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</si>
  <si>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</si>
  <si>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</si>
  <si>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</si>
  <si>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</si>
  <si>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</si>
  <si>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</si>
  <si>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</si>
  <si>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</si>
  <si>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</si>
  <si>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</si>
  <si>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</si>
  <si>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</si>
  <si>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</si>
  <si>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</si>
  <si>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</si>
  <si>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</si>
  <si>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</si>
  <si>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</si>
  <si>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</si>
  <si>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</si>
  <si>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</si>
  <si>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</si>
  <si>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</si>
  <si>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</si>
  <si>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</si>
  <si>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</si>
  <si>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</si>
  <si>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</si>
  <si>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</si>
  <si>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</si>
  <si>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</si>
  <si>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</si>
  <si>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</si>
  <si>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</si>
  <si>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</si>
  <si>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</si>
  <si>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</si>
  <si>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</si>
  <si>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</si>
  <si>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</si>
  <si>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</si>
  <si>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</si>
  <si>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</si>
  <si>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</si>
  <si>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</si>
  <si>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</si>
  <si>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</si>
  <si>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</si>
  <si>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</si>
  <si>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</si>
  <si>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</si>
  <si>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</si>
  <si>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</si>
  <si>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</si>
  <si>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</si>
  <si>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</si>
  <si>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</si>
  <si>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</si>
  <si>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</si>
  <si>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</si>
  <si>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</si>
  <si>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</si>
  <si>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</si>
  <si>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</si>
  <si>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</si>
  <si>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</si>
  <si>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</si>
  <si>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</si>
  <si>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</si>
  <si>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</si>
  <si>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</si>
  <si>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</si>
  <si>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</si>
  <si>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</si>
  <si>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</si>
  <si>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</si>
  <si>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</si>
  <si>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</si>
  <si>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</si>
  <si>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</si>
  <si>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</si>
  <si>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</si>
  <si>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</si>
  <si>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</si>
  <si>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</si>
  <si>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</si>
  <si>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</si>
  <si>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</si>
  <si>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</si>
  <si>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</si>
  <si>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</si>
  <si>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</si>
  <si>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</si>
  <si>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</si>
  <si>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</si>
  <si>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</si>
  <si>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</si>
  <si>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</si>
  <si>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</si>
  <si>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</si>
  <si>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</si>
  <si>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</si>
  <si>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</si>
  <si>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</si>
  <si>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</si>
  <si>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</si>
  <si>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</si>
  <si>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</si>
  <si>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</si>
  <si>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</si>
  <si>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</si>
  <si>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</si>
  <si>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</si>
  <si>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</si>
  <si>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</si>
  <si>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</si>
  <si>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</si>
  <si>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</si>
  <si>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</si>
  <si>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</si>
  <si>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</si>
  <si>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</si>
  <si>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</si>
  <si>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</si>
  <si>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</si>
  <si>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</si>
  <si>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</si>
  <si>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</si>
  <si>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</si>
  <si>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</si>
  <si>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</si>
  <si>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</si>
  <si>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</si>
  <si>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</si>
  <si>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</si>
  <si>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</si>
  <si>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</si>
  <si>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</si>
  <si>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</si>
  <si>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</si>
  <si>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</si>
  <si>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</si>
  <si>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</si>
  <si>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</si>
  <si>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</si>
  <si>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</si>
  <si>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</si>
  <si>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</si>
  <si>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</si>
  <si>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</si>
  <si>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</si>
  <si>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</si>
  <si>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</si>
  <si>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</si>
  <si>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</si>
  <si>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</si>
  <si>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</si>
  <si>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</si>
  <si>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</si>
  <si>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</si>
  <si>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</si>
  <si>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</si>
  <si>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</si>
  <si>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</si>
  <si>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</si>
  <si>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</si>
  <si>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</si>
  <si>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</si>
  <si>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</si>
  <si>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</si>
  <si>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</si>
  <si>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</si>
  <si>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</si>
  <si>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</si>
  <si>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</si>
  <si>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</si>
  <si>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</si>
  <si>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</si>
  <si>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</si>
  <si>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</si>
  <si>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</si>
  <si>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</si>
  <si>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</si>
  <si>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</si>
  <si>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</si>
  <si>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</si>
  <si>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</si>
  <si>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</si>
  <si>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</si>
  <si>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</si>
  <si>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</si>
  <si>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</si>
  <si>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</si>
  <si>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</si>
  <si>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</si>
  <si>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</si>
  <si>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</si>
  <si>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</si>
  <si>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</si>
  <si>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</si>
  <si>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</si>
  <si>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</si>
  <si>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</si>
  <si>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</si>
  <si>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</si>
  <si>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</si>
  <si>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</si>
  <si>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</si>
  <si>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</si>
  <si>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</si>
  <si>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</si>
  <si>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</si>
  <si>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</si>
  <si>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</si>
  <si>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</si>
  <si>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</si>
  <si>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</si>
  <si>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</si>
  <si>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</si>
  <si>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</si>
  <si>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</si>
  <si>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</si>
  <si>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</si>
  <si>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</si>
  <si>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</si>
  <si>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</si>
  <si>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</si>
  <si>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</si>
  <si>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</si>
  <si>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</si>
  <si>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</si>
  <si>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</si>
  <si>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</si>
  <si>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</si>
  <si>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</si>
  <si>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</si>
  <si>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</si>
  <si>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</si>
  <si>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</si>
  <si>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</si>
  <si>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</si>
  <si>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</si>
  <si>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</si>
  <si>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</si>
  <si>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</si>
  <si>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</si>
  <si>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</si>
  <si>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</si>
  <si>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</si>
  <si>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</si>
  <si>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</si>
  <si>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</si>
  <si>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</si>
  <si>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</si>
  <si>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</si>
  <si>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</si>
  <si>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</si>
  <si>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</si>
  <si>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</si>
  <si>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</si>
  <si>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</si>
  <si>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</si>
  <si>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</si>
  <si>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</si>
  <si>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</si>
  <si>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</si>
  <si>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</si>
  <si>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</si>
  <si>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</si>
  <si>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</si>
  <si>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</si>
  <si>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</si>
  <si>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</si>
  <si>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</si>
  <si>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</si>
  <si>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</si>
  <si>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</si>
  <si>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</si>
  <si>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</si>
  <si>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</si>
  <si>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</si>
  <si>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</si>
  <si>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</si>
  <si>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</si>
  <si>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</si>
  <si>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</si>
  <si>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</si>
  <si>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</si>
  <si>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</si>
  <si>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</si>
  <si>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</si>
  <si>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</si>
  <si>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</si>
  <si>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</si>
  <si>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</si>
  <si>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</si>
  <si>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</si>
  <si>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</si>
  <si>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</si>
  <si>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</si>
  <si>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</si>
  <si>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</si>
  <si>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</si>
  <si>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</si>
  <si>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</si>
  <si>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</si>
  <si>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</si>
  <si>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</si>
  <si>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</si>
  <si>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</si>
  <si>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</si>
  <si>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</si>
  <si>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</si>
  <si>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</si>
  <si>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</si>
  <si>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</si>
  <si>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</si>
  <si>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</si>
  <si>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</si>
  <si>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</si>
  <si>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</si>
  <si>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</si>
  <si>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</si>
  <si>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</si>
  <si>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</si>
  <si>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</si>
  <si>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</si>
  <si>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</si>
  <si>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</si>
  <si>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</si>
  <si>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</si>
  <si>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</si>
  <si>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</si>
  <si>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</si>
  <si>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</si>
  <si>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</si>
  <si>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</si>
  <si>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</si>
  <si>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</si>
  <si>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</si>
  <si>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</si>
  <si>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</si>
  <si>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</si>
  <si>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</si>
  <si>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</si>
  <si>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</si>
  <si>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</si>
  <si>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</si>
  <si>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</si>
  <si>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</si>
  <si>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</si>
  <si>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</si>
  <si>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</si>
  <si>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</si>
  <si>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</si>
  <si>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</si>
  <si>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</si>
  <si>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</si>
  <si>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</si>
  <si>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</si>
  <si>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</si>
  <si>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</si>
  <si>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</si>
  <si>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</si>
  <si>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</si>
  <si>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</si>
  <si>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</si>
  <si>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</si>
  <si>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</si>
  <si>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</si>
  <si>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</si>
  <si>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</si>
  <si>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</si>
  <si>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</si>
  <si>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</si>
  <si>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</si>
  <si>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</si>
  <si>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</si>
  <si>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</si>
  <si>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</si>
  <si>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</si>
  <si>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</si>
  <si>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</si>
  <si>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</si>
  <si>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</si>
  <si>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</si>
  <si>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</si>
  <si>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</si>
  <si>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</si>
  <si>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</si>
  <si>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</si>
  <si>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</si>
  <si>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</si>
  <si>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</si>
  <si>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</si>
  <si>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</si>
  <si>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</si>
  <si>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</si>
  <si>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</si>
  <si>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</si>
  <si>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</si>
  <si>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</si>
  <si>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</si>
  <si>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</si>
  <si>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</si>
  <si>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</si>
  <si>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</si>
  <si>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</si>
  <si>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</si>
  <si>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</si>
  <si>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</si>
  <si>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</si>
  <si>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</si>
  <si>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</si>
  <si>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</si>
  <si>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</si>
  <si>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</si>
  <si>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</si>
  <si>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</si>
  <si>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</si>
  <si>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</si>
  <si>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</si>
  <si>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</si>
  <si>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</si>
  <si>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</si>
  <si>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</si>
  <si>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</si>
  <si>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</si>
  <si>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</si>
  <si>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</si>
  <si>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</si>
  <si>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</si>
  <si>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</si>
  <si>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</si>
  <si>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</si>
  <si>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</si>
  <si>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</si>
  <si>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</si>
  <si>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</si>
  <si>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</si>
  <si>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</si>
  <si>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</si>
  <si>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</si>
  <si>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</si>
  <si>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</si>
  <si>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</si>
  <si>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</si>
  <si>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</si>
  <si>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</si>
  <si>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</si>
  <si>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</si>
  <si>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</si>
  <si>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</si>
  <si>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</si>
  <si>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</si>
  <si>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</si>
  <si>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</si>
  <si>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</si>
  <si>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</si>
  <si>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</si>
  <si>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</si>
  <si>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</si>
  <si>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</si>
  <si>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</si>
  <si>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</si>
  <si>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</si>
  <si>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</si>
  <si>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</si>
  <si>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</si>
  <si>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</si>
  <si>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</si>
  <si>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</si>
  <si>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</si>
  <si>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</si>
  <si>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</si>
  <si>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</si>
  <si>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</si>
  <si>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</si>
  <si>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</si>
  <si>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</si>
  <si>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</si>
  <si>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</si>
  <si>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</si>
  <si>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</si>
  <si>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</si>
  <si>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</si>
  <si>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</si>
  <si>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</si>
  <si>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</si>
  <si>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</si>
  <si>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</si>
  <si>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</si>
  <si>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</si>
  <si>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</si>
  <si>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</si>
  <si>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</si>
  <si>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</si>
  <si>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</si>
  <si>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</si>
  <si>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</si>
  <si>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</si>
  <si>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</si>
  <si>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</si>
  <si>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</si>
  <si>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</si>
  <si>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</si>
  <si>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</si>
  <si>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</si>
  <si>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</si>
  <si>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</si>
  <si>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</si>
  <si>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</si>
  <si>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</si>
  <si>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</si>
  <si>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</si>
  <si>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</si>
  <si>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</si>
  <si>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</si>
  <si>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</si>
  <si>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</si>
  <si>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</si>
  <si>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</si>
  <si>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</si>
  <si>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</si>
  <si>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</si>
  <si>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</si>
  <si>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</si>
  <si>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</si>
  <si>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</si>
  <si>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</si>
  <si>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</si>
  <si>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</si>
  <si>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</si>
  <si>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</si>
  <si>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</si>
  <si>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</si>
  <si>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</si>
  <si>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</si>
  <si>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</si>
  <si>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</si>
  <si>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</si>
  <si>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</si>
  <si>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</si>
  <si>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</si>
  <si>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</si>
  <si>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</si>
  <si>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</si>
  <si>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</si>
  <si>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</si>
  <si>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</si>
  <si>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</si>
  <si>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</si>
  <si>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</si>
  <si>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</si>
  <si>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</si>
  <si>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</si>
  <si>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</si>
  <si>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</si>
  <si>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</si>
  <si>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</si>
  <si>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</si>
  <si>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</si>
  <si>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</si>
  <si>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</si>
  <si>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</si>
  <si>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</si>
  <si>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</si>
  <si>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</si>
  <si>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</si>
  <si>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</si>
  <si>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</si>
  <si>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</si>
  <si>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</si>
  <si>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</si>
  <si>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</si>
  <si>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</si>
  <si>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</si>
  <si>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</si>
  <si>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</si>
  <si>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</si>
  <si>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</si>
  <si>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</si>
  <si>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</si>
  <si>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</si>
  <si>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</si>
  <si>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</si>
  <si>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</si>
  <si>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</si>
  <si>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</si>
  <si>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</si>
  <si>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</si>
  <si>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</si>
  <si>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</si>
  <si>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</si>
  <si>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</si>
  <si>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</si>
  <si>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</si>
  <si>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</si>
  <si>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</si>
  <si>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</si>
  <si>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</si>
  <si>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</si>
  <si>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</si>
  <si>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</si>
  <si>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</si>
  <si>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</si>
  <si>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</si>
  <si>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</si>
  <si>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</si>
  <si>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</si>
  <si>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</si>
  <si>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</si>
  <si>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</si>
  <si>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</si>
  <si>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</si>
  <si>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</si>
  <si>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</si>
  <si>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</si>
  <si>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</si>
  <si>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</si>
  <si>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</si>
  <si>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</si>
  <si>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</si>
  <si>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</si>
  <si>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</si>
  <si>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</si>
  <si>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</si>
  <si>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</si>
  <si>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</si>
  <si>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</si>
  <si>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</si>
  <si>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</si>
  <si>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</si>
  <si>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</si>
  <si>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</si>
  <si>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</si>
  <si>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</si>
  <si>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</si>
  <si>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</si>
  <si>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</si>
  <si>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</si>
  <si>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</si>
  <si>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</si>
  <si>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</si>
  <si>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</si>
  <si>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</si>
  <si>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</si>
  <si>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</si>
  <si>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</si>
  <si>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</si>
  <si>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</si>
  <si>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</si>
  <si>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</si>
  <si>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</si>
  <si>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</si>
  <si>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</si>
  <si>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</si>
  <si>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</si>
  <si>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</si>
  <si>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</si>
  <si>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</si>
  <si>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</si>
  <si>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</si>
  <si>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</si>
  <si>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</si>
  <si>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</si>
  <si>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</si>
  <si>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</si>
  <si>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</si>
  <si>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</si>
  <si>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</si>
  <si>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</si>
  <si>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</si>
  <si>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</si>
  <si>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</si>
  <si>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</si>
  <si>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</si>
  <si>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</si>
  <si>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</si>
  <si>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</si>
  <si>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</si>
  <si>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</si>
  <si>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</si>
  <si>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</si>
  <si>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</si>
  <si>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</si>
  <si>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</si>
  <si>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</si>
  <si>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</si>
  <si>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</si>
  <si>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</si>
  <si>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</si>
  <si>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</si>
  <si>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</si>
  <si>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</si>
  <si>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</si>
  <si>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</si>
  <si>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</si>
  <si>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</si>
  <si>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</si>
  <si>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</si>
  <si>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</si>
  <si>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</si>
  <si>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</si>
  <si>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</si>
  <si>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</si>
  <si>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</si>
  <si>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</si>
  <si>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</si>
  <si>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</si>
  <si>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</si>
  <si>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</si>
  <si>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</si>
  <si>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</si>
  <si>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</si>
  <si>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</si>
  <si>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</si>
  <si>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</si>
  <si>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</si>
  <si>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</si>
  <si>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</si>
  <si>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</si>
  <si>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</si>
  <si>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</si>
  <si>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</si>
  <si>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</si>
  <si>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</si>
  <si>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</si>
  <si>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</si>
  <si>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</si>
  <si>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</si>
  <si>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</si>
  <si>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</si>
  <si>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</si>
  <si>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</si>
  <si>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</si>
  <si>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</si>
  <si>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</si>
  <si>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</si>
  <si>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</si>
  <si>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</si>
  <si>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</si>
  <si>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</si>
  <si>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</si>
  <si>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</si>
  <si>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</si>
  <si>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</si>
  <si>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</si>
  <si>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</si>
  <si>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</si>
  <si>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</si>
  <si>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</si>
  <si>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</si>
  <si>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</si>
  <si>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</si>
  <si>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</si>
  <si>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</si>
  <si>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</si>
  <si>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</si>
  <si>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</si>
  <si>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</si>
  <si>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</si>
  <si>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</si>
  <si>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</si>
  <si>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</si>
  <si>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</si>
  <si>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</si>
  <si>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</si>
  <si>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</si>
  <si>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</si>
  <si>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</si>
  <si>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</si>
  <si>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</si>
  <si>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</si>
  <si>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</si>
  <si>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</si>
  <si>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</si>
  <si>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</si>
  <si>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</si>
  <si>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</si>
  <si>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</si>
  <si>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</si>
  <si>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</si>
  <si>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</si>
  <si>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</si>
  <si>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</si>
  <si>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</si>
  <si>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</si>
  <si>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</si>
  <si>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</si>
  <si>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</si>
  <si>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</si>
  <si>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</si>
  <si>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</si>
  <si>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</si>
  <si>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</si>
  <si>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</si>
  <si>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</si>
  <si>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</si>
  <si>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</si>
  <si>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</si>
  <si>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</si>
  <si>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</si>
  <si>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</si>
  <si>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</si>
  <si>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</si>
  <si>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</si>
  <si>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</si>
  <si>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</si>
  <si>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</si>
  <si>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</si>
  <si>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</si>
  <si>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</si>
  <si>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</si>
  <si>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</si>
  <si>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</si>
  <si>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</si>
  <si>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</si>
  <si>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</si>
  <si>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</si>
  <si>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</si>
  <si>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</si>
  <si>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</si>
  <si>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</si>
  <si>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</si>
  <si>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</si>
  <si>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</si>
  <si>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</si>
  <si>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</si>
  <si>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</si>
  <si>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</si>
  <si>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</si>
  <si>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</si>
  <si>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</si>
  <si>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</si>
  <si>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</si>
  <si>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</si>
  <si>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</si>
  <si>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</si>
  <si>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</si>
  <si>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</si>
  <si>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</si>
  <si>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</si>
  <si>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</si>
  <si>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</si>
  <si>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</si>
  <si>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</si>
  <si>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</si>
  <si>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</si>
  <si>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</si>
  <si>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</si>
  <si>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</si>
  <si>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</si>
  <si>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</si>
  <si>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</si>
  <si>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</si>
  <si>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</si>
  <si>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</si>
  <si>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</si>
  <si>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</si>
  <si>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</si>
  <si>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</si>
  <si>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</si>
  <si>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</si>
  <si>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</si>
  <si>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</si>
  <si>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</si>
  <si>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</si>
  <si>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</si>
  <si>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</si>
  <si>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</si>
  <si>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</si>
  <si>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</si>
  <si>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</si>
  <si>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</si>
  <si>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</si>
  <si>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</si>
  <si>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</si>
  <si>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</si>
  <si>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</si>
  <si>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</si>
  <si>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</si>
  <si>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</si>
  <si>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</si>
  <si>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</si>
  <si>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</si>
  <si>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</si>
  <si>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</si>
  <si>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</si>
  <si>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</si>
  <si>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</si>
  <si>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</si>
  <si>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</si>
  <si>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</si>
  <si>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</si>
  <si>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</si>
  <si>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</si>
  <si>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</si>
  <si>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</si>
  <si>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</si>
  <si>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</si>
  <si>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</si>
  <si>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</si>
  <si>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</si>
  <si>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</si>
  <si>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</si>
  <si>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</si>
  <si>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</si>
  <si>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</si>
  <si>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</si>
  <si>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</si>
  <si>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</si>
  <si>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</si>
  <si>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</si>
  <si>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</si>
  <si>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</si>
  <si>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</si>
  <si>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</si>
  <si>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</si>
  <si>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</si>
  <si>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</si>
  <si>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</si>
  <si>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</si>
  <si>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</si>
  <si>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</si>
  <si>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</si>
  <si>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</si>
  <si>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</si>
  <si>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</si>
  <si>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</si>
  <si>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</si>
  <si>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</si>
  <si>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</si>
  <si>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</si>
  <si>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</si>
  <si>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</si>
  <si>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</si>
  <si>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</si>
  <si>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</si>
  <si>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</si>
  <si>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</si>
  <si>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</si>
  <si>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</si>
  <si>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</si>
  <si>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</si>
  <si>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</si>
  <si>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</si>
  <si>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</si>
  <si>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</si>
  <si>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</si>
  <si>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</si>
  <si>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</si>
  <si>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</si>
  <si>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</si>
  <si>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</si>
  <si>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</si>
  <si>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</si>
  <si>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</si>
  <si>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</si>
  <si>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</si>
  <si>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</si>
  <si>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</si>
  <si>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</si>
  <si>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</si>
  <si>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</si>
  <si>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</si>
  <si>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</si>
  <si>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</si>
  <si>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</si>
  <si>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</si>
  <si>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</si>
  <si>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</si>
  <si>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</si>
  <si>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</si>
  <si>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</si>
  <si>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</si>
  <si>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</si>
  <si>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</si>
  <si>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</si>
  <si>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</si>
  <si>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</si>
  <si>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</si>
  <si>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</si>
  <si>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</si>
  <si>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</si>
  <si>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</si>
  <si>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</si>
  <si>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</si>
  <si>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</si>
  <si>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</si>
  <si>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</si>
  <si>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</si>
  <si>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</si>
  <si>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</si>
  <si>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</si>
  <si>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</si>
  <si>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</si>
  <si>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</si>
  <si>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</si>
  <si>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</si>
  <si>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</si>
  <si>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</si>
  <si>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</si>
  <si>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</si>
  <si>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</si>
  <si>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</si>
  <si>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</si>
  <si>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</si>
  <si>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</si>
  <si>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</si>
  <si>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</si>
  <si>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</si>
  <si>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</si>
  <si>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</si>
  <si>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</si>
  <si>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</si>
  <si>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</si>
  <si>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</si>
  <si>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</si>
  <si>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</si>
  <si>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</si>
  <si>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</si>
  <si>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</si>
  <si>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</si>
  <si>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</si>
  <si>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</si>
  <si>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</si>
  <si>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</si>
  <si>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</si>
  <si>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</si>
  <si>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</si>
  <si>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</si>
  <si>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</si>
  <si>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</si>
  <si>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</si>
  <si>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</si>
  <si>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</si>
  <si>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</si>
  <si>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</si>
  <si>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</si>
  <si>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</si>
  <si>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</si>
  <si>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</si>
  <si>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</si>
  <si>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</si>
  <si>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</si>
  <si>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</si>
  <si>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</si>
  <si>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</si>
  <si>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</si>
  <si>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</si>
  <si>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</si>
  <si>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</si>
  <si>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</si>
  <si>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</si>
  <si>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</si>
  <si>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</si>
  <si>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</si>
  <si>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</si>
  <si>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</si>
  <si>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</si>
  <si>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</si>
  <si>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</si>
  <si>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</si>
  <si>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</si>
  <si>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</si>
  <si>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</si>
  <si>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</si>
  <si>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</si>
  <si>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</si>
  <si>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</si>
  <si>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</si>
  <si>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</si>
  <si>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</si>
  <si>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</si>
  <si>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</si>
  <si>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</si>
  <si>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</si>
  <si>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</si>
  <si>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</si>
  <si>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</si>
  <si>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</si>
  <si>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</si>
  <si>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</si>
  <si>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</si>
  <si>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</si>
  <si>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</si>
  <si>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</si>
  <si>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</si>
  <si>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</si>
  <si>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</si>
  <si>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</si>
  <si>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</si>
  <si>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</si>
  <si>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</si>
  <si>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</si>
  <si>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</si>
  <si>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</si>
  <si>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</si>
  <si>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</si>
  <si>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</si>
  <si>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</si>
  <si>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</si>
  <si>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</si>
  <si>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</si>
  <si>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</si>
  <si>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</si>
  <si>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</si>
  <si>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</si>
  <si>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</si>
  <si>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</si>
  <si>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</si>
  <si>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</si>
  <si>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</si>
  <si>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</si>
  <si>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</si>
  <si>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</si>
  <si>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</si>
  <si>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</si>
  <si>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</si>
  <si>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</si>
  <si>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</si>
  <si>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</si>
  <si>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</si>
  <si>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</si>
  <si>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</si>
  <si>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</si>
  <si>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</si>
  <si>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</si>
  <si>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</si>
  <si>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</si>
  <si>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</si>
  <si>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</si>
  <si>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</si>
  <si>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</si>
  <si>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</si>
  <si>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</si>
  <si>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</si>
  <si>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</si>
  <si>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</si>
  <si>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</si>
  <si>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</si>
  <si>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</si>
  <si>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</si>
  <si>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</si>
  <si>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</si>
  <si>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</si>
  <si>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</si>
  <si>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</si>
  <si>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</si>
  <si>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</si>
  <si>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</si>
  <si>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</si>
  <si>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</si>
  <si>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</si>
  <si>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</si>
  <si>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</si>
  <si>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</si>
  <si>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</si>
  <si>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</si>
  <si>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</si>
  <si>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</si>
  <si>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</si>
  <si>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</si>
  <si>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</si>
  <si>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</si>
  <si>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</si>
  <si>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</si>
  <si>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</si>
  <si>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</si>
  <si>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</si>
  <si>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</si>
  <si>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</si>
  <si>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</si>
  <si>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</si>
  <si>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</si>
  <si>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</si>
  <si>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</si>
  <si>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</si>
  <si>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</si>
  <si>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</si>
  <si>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</si>
  <si>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</si>
  <si>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</si>
  <si>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</si>
  <si>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</si>
  <si>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</si>
  <si>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</si>
  <si>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</si>
  <si>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</si>
  <si>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</si>
  <si>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</si>
  <si>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</si>
  <si>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</si>
  <si>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</si>
  <si>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</si>
  <si>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</si>
  <si>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</si>
  <si>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</si>
  <si>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</si>
  <si>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</si>
  <si>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</si>
  <si>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</si>
  <si>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</si>
  <si>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</si>
  <si>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</si>
  <si>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</si>
  <si>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</si>
  <si>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</si>
  <si>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</si>
  <si>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</si>
  <si>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</si>
  <si>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</si>
  <si>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</si>
  <si>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</si>
  <si>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</si>
  <si>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</si>
  <si>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</si>
  <si>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</si>
  <si>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</si>
  <si>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</si>
  <si>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</si>
  <si>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</si>
  <si>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</si>
  <si>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</si>
  <si>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</si>
  <si>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</si>
  <si>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</si>
  <si>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</si>
  <si>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</si>
  <si>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</si>
  <si>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</si>
  <si>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</si>
  <si>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</si>
  <si>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</si>
  <si>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</si>
  <si>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</si>
  <si>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</si>
  <si>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</si>
  <si>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</si>
  <si>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</si>
  <si>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</si>
  <si>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</si>
  <si>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</si>
  <si>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</si>
  <si>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</si>
  <si>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</si>
  <si>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</si>
  <si>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</si>
  <si>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</si>
  <si>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</si>
  <si>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</si>
  <si>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</si>
  <si>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</si>
  <si>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</si>
  <si>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</si>
  <si>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</si>
  <si>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</si>
  <si>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</si>
  <si>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</si>
  <si>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</si>
  <si>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</si>
  <si>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</si>
  <si>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</si>
  <si>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</si>
  <si>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</si>
  <si>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</si>
  <si>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</si>
  <si>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</si>
  <si>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</si>
  <si>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</si>
  <si>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</si>
  <si>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</si>
  <si>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</si>
  <si>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</si>
  <si>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</si>
  <si>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</si>
  <si>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</si>
  <si>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</si>
  <si>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</si>
  <si>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</si>
  <si>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</si>
  <si>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</si>
  <si>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</si>
  <si>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</si>
  <si>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</si>
  <si>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</si>
  <si>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</si>
  <si>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</si>
  <si>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</si>
  <si>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</si>
  <si>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</si>
  <si>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</si>
  <si>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</si>
  <si>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</si>
  <si>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</si>
  <si>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</si>
  <si>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</si>
  <si>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</si>
  <si>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</si>
  <si>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</si>
  <si>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</si>
  <si>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</si>
  <si>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</si>
  <si>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</si>
  <si>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</si>
  <si>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</si>
  <si>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</si>
  <si>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</si>
  <si>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</si>
  <si>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</si>
  <si>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</si>
  <si>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</si>
  <si>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</si>
  <si>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</si>
  <si>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</si>
  <si>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</si>
  <si>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</si>
  <si>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</si>
  <si>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</si>
  <si>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</si>
  <si>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</si>
  <si>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</si>
  <si>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</si>
  <si>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</si>
  <si>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</si>
  <si>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</si>
  <si>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</si>
  <si>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</si>
  <si>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</si>
  <si>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</si>
  <si>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</si>
  <si>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</si>
  <si>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</si>
  <si>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</si>
  <si>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</si>
  <si>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</si>
  <si>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</si>
  <si>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</si>
  <si>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</si>
  <si>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</si>
  <si>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</si>
  <si>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</si>
  <si>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</si>
  <si>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</si>
  <si>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</si>
  <si>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</si>
  <si>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</si>
  <si>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</si>
  <si>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</si>
  <si>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</si>
  <si>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</si>
  <si>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</si>
  <si>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</si>
  <si>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</si>
  <si>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</si>
  <si>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</si>
  <si>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</si>
  <si>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</si>
  <si>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</si>
  <si>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</si>
  <si>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</si>
  <si>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</si>
  <si>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</si>
  <si>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</si>
  <si>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</si>
  <si>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</si>
  <si>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</si>
  <si>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</si>
  <si>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</si>
  <si>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</si>
  <si>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</si>
  <si>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</si>
  <si>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</si>
  <si>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</si>
  <si>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</si>
  <si>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</si>
  <si>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</si>
  <si>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</si>
  <si>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</si>
  <si>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</si>
  <si>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</si>
  <si>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</si>
  <si>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</si>
  <si>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</si>
  <si>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</si>
  <si>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</si>
  <si>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</si>
  <si>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</si>
  <si>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</si>
  <si>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</si>
  <si>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</si>
  <si>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</si>
  <si>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</si>
  <si>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</si>
  <si>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</si>
  <si>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</si>
  <si>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</si>
  <si>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</si>
  <si>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</si>
  <si>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</si>
  <si>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</si>
  <si>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</si>
  <si>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</si>
  <si>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</si>
  <si>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</si>
  <si>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</si>
  <si>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</si>
  <si>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</si>
  <si>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</si>
  <si>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</si>
  <si>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</si>
  <si>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</si>
  <si>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</si>
  <si>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</si>
  <si>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</si>
  <si>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</si>
  <si>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</si>
  <si>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</si>
  <si>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</si>
  <si>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</si>
  <si>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</si>
  <si>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</si>
  <si>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</si>
  <si>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</si>
  <si>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</si>
  <si>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</si>
  <si>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</si>
  <si>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</si>
  <si>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</si>
  <si>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</si>
  <si>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</si>
  <si>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</si>
  <si>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</si>
  <si>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</si>
  <si>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</si>
  <si>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</si>
  <si>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</si>
  <si>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</si>
  <si>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</si>
  <si>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</si>
  <si>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</si>
  <si>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</si>
  <si>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</si>
  <si>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</si>
  <si>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</si>
  <si>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</si>
  <si>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</si>
  <si>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</si>
  <si>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</si>
  <si>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</si>
  <si>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</si>
  <si>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</si>
  <si>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</si>
  <si>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</si>
  <si>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</si>
  <si>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</si>
  <si>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</si>
  <si>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</si>
  <si>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</si>
  <si>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</si>
  <si>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</si>
  <si>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</si>
  <si>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</si>
  <si>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</si>
  <si>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</si>
  <si>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</si>
  <si>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</si>
  <si>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</si>
  <si>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</si>
  <si>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</si>
  <si>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</si>
  <si>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</si>
  <si>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</si>
  <si>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</si>
  <si>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</si>
  <si>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</si>
  <si>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</si>
  <si>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</si>
  <si>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</si>
  <si>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</si>
  <si>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</si>
  <si>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</si>
  <si>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</si>
  <si>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</si>
  <si>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</si>
  <si>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</si>
  <si>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</si>
  <si>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</si>
  <si>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</si>
  <si>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</si>
  <si>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</si>
  <si>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</si>
  <si>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</si>
  <si>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</si>
  <si>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</si>
  <si>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</si>
  <si>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</si>
  <si>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</si>
  <si>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</si>
  <si>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</si>
  <si>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</si>
  <si>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</si>
  <si>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</si>
  <si>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</si>
  <si>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</si>
  <si>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</si>
  <si>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</si>
  <si>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</si>
  <si>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</si>
  <si>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</si>
  <si>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</si>
  <si>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</si>
  <si>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</si>
  <si>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</si>
  <si>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</si>
  <si>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</si>
  <si>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</si>
  <si>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</si>
  <si>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</si>
  <si>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</si>
  <si>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</si>
  <si>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</si>
  <si>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</si>
  <si>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</si>
  <si>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</si>
  <si>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</si>
  <si>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</si>
  <si>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</si>
  <si>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</si>
  <si>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</si>
  <si>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</si>
  <si>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</si>
  <si>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</si>
  <si>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</si>
  <si>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</si>
  <si>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</si>
  <si>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</si>
  <si>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</si>
  <si>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</si>
  <si>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</si>
  <si>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</si>
  <si>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</si>
  <si>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</si>
  <si>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</si>
  <si>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</si>
  <si>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</si>
  <si>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</si>
  <si>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</si>
  <si>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</si>
  <si>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</si>
  <si>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</si>
  <si>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</si>
  <si>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</si>
  <si>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</si>
  <si>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</si>
  <si>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</si>
  <si>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</si>
  <si>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</si>
  <si>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</si>
  <si>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</si>
  <si>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</si>
  <si>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</si>
  <si>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</si>
  <si>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</si>
  <si>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</si>
  <si>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</si>
  <si>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</si>
  <si>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</si>
  <si>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</si>
  <si>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</si>
  <si>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</si>
  <si>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</si>
  <si>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</si>
  <si>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</si>
  <si>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</si>
  <si>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</si>
  <si>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</si>
  <si>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</si>
  <si>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</si>
  <si>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</si>
  <si>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</si>
  <si>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</si>
  <si>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</si>
  <si>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</si>
  <si>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</si>
  <si>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</si>
  <si>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</si>
  <si>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</si>
  <si>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</si>
  <si>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</si>
  <si>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</si>
  <si>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</si>
  <si>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</si>
  <si>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</si>
  <si>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</si>
  <si>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</si>
  <si>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</si>
  <si>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</si>
  <si>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</si>
  <si>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</si>
  <si>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</si>
  <si>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</si>
  <si>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</si>
  <si>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</si>
  <si>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</si>
  <si>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</si>
  <si>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</si>
  <si>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</si>
  <si>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</si>
  <si>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</si>
  <si>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</si>
  <si>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</si>
  <si>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</si>
  <si>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</si>
  <si>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</si>
  <si>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</si>
  <si>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</si>
  <si>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</si>
  <si>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</si>
  <si>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</si>
  <si>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</si>
  <si>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</si>
  <si>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</si>
  <si>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</si>
  <si>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</si>
  <si>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</si>
  <si>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</si>
  <si>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</si>
  <si>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</si>
  <si>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</si>
  <si>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</si>
  <si>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</si>
  <si>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</si>
  <si>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</si>
  <si>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</si>
  <si>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</si>
  <si>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</si>
  <si>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</si>
  <si>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</si>
  <si>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</si>
  <si>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</si>
  <si>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</si>
  <si>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</si>
  <si>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</si>
  <si>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</si>
  <si>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</si>
  <si>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</si>
  <si>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</si>
  <si>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</si>
  <si>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</si>
  <si>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</si>
  <si>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</si>
  <si>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</si>
  <si>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</si>
  <si>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</si>
  <si>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</si>
  <si>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</si>
  <si>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</si>
  <si>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</si>
  <si>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</si>
  <si>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</si>
  <si>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</si>
  <si>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</si>
  <si>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</si>
  <si>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</si>
  <si>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</si>
  <si>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</si>
  <si>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</si>
  <si>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</si>
  <si>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</si>
  <si>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</si>
  <si>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</si>
  <si>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</si>
  <si>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</si>
  <si>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</si>
  <si>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</si>
  <si>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</si>
  <si>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</si>
  <si>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</si>
  <si>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</si>
  <si>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</si>
  <si>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</si>
  <si>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</si>
  <si>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</si>
  <si>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</si>
  <si>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</si>
  <si>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</si>
  <si>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</si>
  <si>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</si>
  <si>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</si>
  <si>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</si>
  <si>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</si>
  <si>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</si>
  <si>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</si>
  <si>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</si>
  <si>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</si>
  <si>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</si>
  <si>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</si>
  <si>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</si>
  <si>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</si>
  <si>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</si>
  <si>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</si>
  <si>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</si>
  <si>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</si>
  <si>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</si>
  <si>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</si>
  <si>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</si>
  <si>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</si>
  <si>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</si>
  <si>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</si>
  <si>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</si>
  <si>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</si>
  <si>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</si>
  <si>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</si>
  <si>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</si>
  <si>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</si>
  <si>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</si>
  <si>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</si>
  <si>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</si>
  <si>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</si>
  <si>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</si>
  <si>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</si>
  <si>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</si>
  <si>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</si>
  <si>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</si>
  <si>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</si>
  <si>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</si>
  <si>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</si>
  <si>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</si>
  <si>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</si>
  <si>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</si>
  <si>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</si>
  <si>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</si>
  <si>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</si>
  <si>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</si>
  <si>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</si>
  <si>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</si>
  <si>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</si>
  <si>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</si>
  <si>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</si>
  <si>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</si>
  <si>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</si>
  <si>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</si>
  <si>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</si>
  <si>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</si>
  <si>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</si>
  <si>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</si>
  <si>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</si>
  <si>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</si>
  <si>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</si>
  <si>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</si>
  <si>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</si>
  <si>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</si>
  <si>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</si>
  <si>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</si>
  <si>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</si>
  <si>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</si>
  <si>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</si>
  <si>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</si>
  <si>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</si>
  <si>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</si>
  <si>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</si>
  <si>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</si>
  <si>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</si>
  <si>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</si>
  <si>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</si>
  <si>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</si>
  <si>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</si>
  <si>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</si>
  <si>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</si>
  <si>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</si>
  <si>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</si>
  <si>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</si>
  <si>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</si>
  <si>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</si>
  <si>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</si>
  <si>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</si>
  <si>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</si>
  <si>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</si>
  <si>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</si>
  <si>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</si>
  <si>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</si>
  <si>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</si>
  <si>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</si>
  <si>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</si>
  <si>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</si>
  <si>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</si>
  <si>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</si>
  <si>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</si>
  <si>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</si>
  <si>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</si>
  <si>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</si>
  <si>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</si>
  <si>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</si>
  <si>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</si>
  <si>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</si>
  <si>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</si>
  <si>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</si>
  <si>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</si>
  <si>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</si>
  <si>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</si>
  <si>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</si>
  <si>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</si>
  <si>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</si>
  <si>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</si>
  <si>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</si>
  <si>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</si>
  <si>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</si>
  <si>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</si>
  <si>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</si>
  <si>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</si>
  <si>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</si>
  <si>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</si>
  <si>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</si>
  <si>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</si>
  <si>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</si>
  <si>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</si>
  <si>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</si>
  <si>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</si>
  <si>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</si>
  <si>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</si>
  <si>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</si>
  <si>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</si>
  <si>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</si>
  <si>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</si>
  <si>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</si>
  <si>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</si>
  <si>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</si>
  <si>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</si>
  <si>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</si>
  <si>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</si>
  <si>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</si>
  <si>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</si>
  <si>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</si>
  <si>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</si>
  <si>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</si>
  <si>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</si>
  <si>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</si>
  <si>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</si>
  <si>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</si>
  <si>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</si>
  <si>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</si>
  <si>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</si>
  <si>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</si>
  <si>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</si>
  <si>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</si>
  <si>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</si>
  <si>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</si>
  <si>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</si>
  <si>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</si>
  <si>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</si>
  <si>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</si>
  <si>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</si>
  <si>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</si>
  <si>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</si>
  <si>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</si>
  <si>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</si>
  <si>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</si>
  <si>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</si>
  <si>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</si>
  <si>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</si>
  <si>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</si>
  <si>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</si>
  <si>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</si>
  <si>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</si>
  <si>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</si>
  <si>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</si>
  <si>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</si>
  <si>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</si>
  <si>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</si>
  <si>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</si>
  <si>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</si>
  <si>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</si>
  <si>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</si>
  <si>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</si>
  <si>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</si>
  <si>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</si>
  <si>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</si>
  <si>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</si>
  <si>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</si>
  <si>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</si>
  <si>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</si>
  <si>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</si>
  <si>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</si>
  <si>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</si>
  <si>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</si>
  <si>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</si>
  <si>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</si>
  <si>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</si>
  <si>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</si>
  <si>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</si>
  <si>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</si>
  <si>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</si>
  <si>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</si>
  <si>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</si>
  <si>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</si>
  <si>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</si>
  <si>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</si>
  <si>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</si>
  <si>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</si>
  <si>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</si>
  <si>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</si>
  <si>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</si>
  <si>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</si>
  <si>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</si>
  <si>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</si>
  <si>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</si>
  <si>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</si>
  <si>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</si>
  <si>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</si>
  <si>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</si>
  <si>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</si>
  <si>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</si>
  <si>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</si>
  <si>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</si>
  <si>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</si>
  <si>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</si>
  <si>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</si>
  <si>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</si>
  <si>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</si>
  <si>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</si>
  <si>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</si>
  <si>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</si>
  <si>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</si>
  <si>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</si>
  <si>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</si>
  <si>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</si>
  <si>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</si>
  <si>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</si>
  <si>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</si>
  <si>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</si>
  <si>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</si>
  <si>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</si>
  <si>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</si>
  <si>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</si>
  <si>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</si>
  <si>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</si>
  <si>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</si>
  <si>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</si>
  <si>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</si>
  <si>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</si>
  <si>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</si>
  <si>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</si>
  <si>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</si>
  <si>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</si>
  <si>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</si>
  <si>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</si>
  <si>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</si>
  <si>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</si>
  <si>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</si>
  <si>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</si>
  <si>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</si>
  <si>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</si>
  <si>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</si>
  <si>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</si>
  <si>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</si>
  <si>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</si>
  <si>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</si>
  <si>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</si>
  <si>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</si>
  <si>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</si>
  <si>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</si>
  <si>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</si>
  <si>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</si>
  <si>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</si>
  <si>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</si>
  <si>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</si>
  <si>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</si>
  <si>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</si>
  <si>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</si>
  <si>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</si>
  <si>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</si>
  <si>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</si>
  <si>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</si>
  <si>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</si>
  <si>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</si>
  <si>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</si>
  <si>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</si>
  <si>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</si>
  <si>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</si>
  <si>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</si>
  <si>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</si>
  <si>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</si>
  <si>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</si>
  <si>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</si>
  <si>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</si>
  <si>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</si>
  <si>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</si>
  <si>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</si>
  <si>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</si>
  <si>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</si>
  <si>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</si>
  <si>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</si>
  <si>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</si>
  <si>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</si>
  <si>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</si>
  <si>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</si>
  <si>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</si>
  <si>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</si>
  <si>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</si>
  <si>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</si>
  <si>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</si>
  <si>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</si>
  <si>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</si>
  <si>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</si>
  <si>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</si>
  <si>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</si>
  <si>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</si>
  <si>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</si>
  <si>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</si>
  <si>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</si>
  <si>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</si>
  <si>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</si>
  <si>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</si>
  <si>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</si>
  <si>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</si>
  <si>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</si>
  <si>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</si>
  <si>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</si>
  <si>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</si>
  <si>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</si>
  <si>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</si>
  <si>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</si>
  <si>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</si>
  <si>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</si>
  <si>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</si>
  <si>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</si>
  <si>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</si>
  <si>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</si>
  <si>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</si>
  <si>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</si>
  <si>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</si>
  <si>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</si>
  <si>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</si>
  <si>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</si>
  <si>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</si>
  <si>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</si>
  <si>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</si>
  <si>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</si>
  <si>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</si>
  <si>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</si>
  <si>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</si>
  <si>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</si>
  <si>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</si>
  <si>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</si>
  <si>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</si>
  <si>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</si>
  <si>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</si>
  <si>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</si>
  <si>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</si>
  <si>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</si>
  <si>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</si>
  <si>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</si>
  <si>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</si>
  <si>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</si>
  <si>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</si>
  <si>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</si>
  <si>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</si>
  <si>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</si>
  <si>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</si>
  <si>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</si>
  <si>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</si>
  <si>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</si>
  <si>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</si>
  <si>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</si>
  <si>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</si>
  <si>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</si>
  <si>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</si>
  <si>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</si>
  <si>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</si>
  <si>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</si>
  <si>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</si>
  <si>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</si>
  <si>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</si>
  <si>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</si>
  <si>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</si>
  <si>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</si>
  <si>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</si>
  <si>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</si>
  <si>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</si>
  <si>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</si>
  <si>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</si>
  <si>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</si>
  <si>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</si>
  <si>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</si>
  <si>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</si>
  <si>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</si>
  <si>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</si>
  <si>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</si>
  <si>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</si>
  <si>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</si>
  <si>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</si>
  <si>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</si>
  <si>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</si>
  <si>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</si>
  <si>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</si>
  <si>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</si>
  <si>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</si>
  <si>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</si>
  <si>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</si>
  <si>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</si>
  <si>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</si>
  <si>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</si>
  <si>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</si>
  <si>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</si>
  <si>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</si>
  <si>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</si>
  <si>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</si>
  <si>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</si>
  <si>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</si>
  <si>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</si>
  <si>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</si>
  <si>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</si>
  <si>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</si>
  <si>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</si>
  <si>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</si>
  <si>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</si>
  <si>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</si>
  <si>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</si>
  <si>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</si>
  <si>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</si>
  <si>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</si>
  <si>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</si>
  <si>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</si>
  <si>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</si>
  <si>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</si>
  <si>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</si>
  <si>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</si>
  <si>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</si>
  <si>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</si>
  <si>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</si>
  <si>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</si>
  <si>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</si>
  <si>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</si>
  <si>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</si>
  <si>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</si>
  <si>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</si>
  <si>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</si>
  <si>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</si>
  <si>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</si>
  <si>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</si>
  <si>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</si>
  <si>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</si>
  <si>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</si>
  <si>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</si>
  <si>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</si>
  <si>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</si>
  <si>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</si>
  <si>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</si>
  <si>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</si>
  <si>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</si>
  <si>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</si>
  <si>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</si>
  <si>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</si>
  <si>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</si>
  <si>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</si>
  <si>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</si>
  <si>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</si>
  <si>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</si>
  <si>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</si>
  <si>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</si>
  <si>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</si>
  <si>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</si>
  <si>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</si>
  <si>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</si>
  <si>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</si>
  <si>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</si>
  <si>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</si>
  <si>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</si>
  <si>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</si>
  <si>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</si>
  <si>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</si>
  <si>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</si>
  <si>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</si>
  <si>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</si>
  <si>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</si>
  <si>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</si>
  <si>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</si>
  <si>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</si>
  <si>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</si>
  <si>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</si>
  <si>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</si>
  <si>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</si>
  <si>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</si>
  <si>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</si>
  <si>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</si>
  <si>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</si>
  <si>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</si>
  <si>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</si>
  <si>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</si>
  <si>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</si>
  <si>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</si>
  <si>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</si>
  <si>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</si>
  <si>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</si>
  <si>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</si>
  <si>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</si>
  <si>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</si>
  <si>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</si>
  <si>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</si>
  <si>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</si>
  <si>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</si>
  <si>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</si>
  <si>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</si>
  <si>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</si>
  <si>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</si>
  <si>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</si>
  <si>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</si>
  <si>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</si>
  <si>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</si>
  <si>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</si>
  <si>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</si>
  <si>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</si>
  <si>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</si>
  <si>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</si>
  <si>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</si>
  <si>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</si>
  <si>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</si>
  <si>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</si>
  <si>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</si>
  <si>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</si>
  <si>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</si>
  <si>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</si>
  <si>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</si>
  <si>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</si>
  <si>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</si>
  <si>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</si>
  <si>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</si>
  <si>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</si>
  <si>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</si>
  <si>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</si>
  <si>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</si>
  <si>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</si>
  <si>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</si>
  <si>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</si>
  <si>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</si>
  <si>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</si>
  <si>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</si>
  <si>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</si>
  <si>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</si>
  <si>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</si>
  <si>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</si>
  <si>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</si>
  <si>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</si>
  <si>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</si>
  <si>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</si>
  <si>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</si>
  <si>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</si>
  <si>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</si>
  <si>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</si>
  <si>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</si>
  <si>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</si>
  <si>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</si>
  <si>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</si>
  <si>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</si>
  <si>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</si>
  <si>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</si>
  <si>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</si>
  <si>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</si>
  <si>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</si>
  <si>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</si>
  <si>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</si>
  <si>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</si>
  <si>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</si>
  <si>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</si>
  <si>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</si>
  <si>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</si>
  <si>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</si>
  <si>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</si>
  <si>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</si>
  <si>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</si>
  <si>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</si>
  <si>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</si>
  <si>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</si>
  <si>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</si>
  <si>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</si>
  <si>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</si>
  <si>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</si>
  <si>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</si>
  <si>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</si>
  <si>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</si>
  <si>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</si>
  <si>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</si>
  <si>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</si>
  <si>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</si>
  <si>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</si>
  <si>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</si>
  <si>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</si>
  <si>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</si>
  <si>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</si>
  <si>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</si>
  <si>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</si>
  <si>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</si>
  <si>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</si>
  <si>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</si>
  <si>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</si>
  <si>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</si>
  <si>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</si>
  <si>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</si>
  <si>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</si>
  <si>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</si>
  <si>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</si>
  <si>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</si>
  <si>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</si>
  <si>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</si>
  <si>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</si>
  <si>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</si>
  <si>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</si>
  <si>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</si>
  <si>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</si>
  <si>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</si>
  <si>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</si>
  <si>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</si>
  <si>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</si>
  <si>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</si>
  <si>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</si>
  <si>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</si>
  <si>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</si>
  <si>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</si>
  <si>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</si>
  <si>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</si>
  <si>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</si>
  <si>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</si>
  <si>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</si>
  <si>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</si>
  <si>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</si>
  <si>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</si>
  <si>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</si>
  <si>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</si>
  <si>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</si>
  <si>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</si>
  <si>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</si>
  <si>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</si>
  <si>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</si>
  <si>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</si>
  <si>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</si>
  <si>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</si>
  <si>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</si>
  <si>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</si>
  <si>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</si>
  <si>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</si>
  <si>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</si>
  <si>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</si>
  <si>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</si>
  <si>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</si>
  <si>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</si>
  <si>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</si>
  <si>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</si>
  <si>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</si>
  <si>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</si>
  <si>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</si>
  <si>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</si>
  <si>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</si>
  <si>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</si>
  <si>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</si>
  <si>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</si>
  <si>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</si>
  <si>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</si>
  <si>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</si>
  <si>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</si>
  <si>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</si>
  <si>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</si>
  <si>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</si>
  <si>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</si>
  <si>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</si>
  <si>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</si>
  <si>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</si>
  <si>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</si>
  <si>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</si>
  <si>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</si>
  <si>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</si>
  <si>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</si>
  <si>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</si>
  <si>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</si>
  <si>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</si>
  <si>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</si>
  <si>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</si>
  <si>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</si>
  <si>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</si>
  <si>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</si>
  <si>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</si>
  <si>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</si>
  <si>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</si>
  <si>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</si>
  <si>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</si>
  <si>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</si>
  <si>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</si>
  <si>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</si>
  <si>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</si>
  <si>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</si>
  <si>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</si>
  <si>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</si>
  <si>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</si>
  <si>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</si>
  <si>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</si>
  <si>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</si>
  <si>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</si>
  <si>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</si>
  <si>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</si>
  <si>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</si>
  <si>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</si>
  <si>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</si>
  <si>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</si>
  <si>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</si>
  <si>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</si>
  <si>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</si>
  <si>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</si>
  <si>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</si>
  <si>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</si>
  <si>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</si>
  <si>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</si>
  <si>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</si>
  <si>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</si>
  <si>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</si>
  <si>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</si>
  <si>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</si>
  <si>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</si>
  <si>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</si>
  <si>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</si>
  <si>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</si>
  <si>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</si>
  <si>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</si>
  <si>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</si>
  <si>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</si>
  <si>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</si>
  <si>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</si>
  <si>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</si>
  <si>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</si>
  <si>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</si>
  <si>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</si>
  <si>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</si>
  <si>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</si>
  <si>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</si>
  <si>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</si>
  <si>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</si>
  <si>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</si>
  <si>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</si>
  <si>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</si>
  <si>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</si>
  <si>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</si>
  <si>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</si>
  <si>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</si>
  <si>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</si>
  <si>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</si>
  <si>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</si>
  <si>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</si>
  <si>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</si>
  <si>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</si>
  <si>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</si>
  <si>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</si>
  <si>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</si>
  <si>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</si>
  <si>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</si>
  <si>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</si>
  <si>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</si>
  <si>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</si>
  <si>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</si>
  <si>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</si>
  <si>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</si>
  <si>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</si>
  <si>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</si>
  <si>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</si>
  <si>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</si>
  <si>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</si>
  <si>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</si>
  <si>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</si>
  <si>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</si>
  <si>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</si>
  <si>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</si>
  <si>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</si>
  <si>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</si>
  <si>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</si>
  <si>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</si>
  <si>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</si>
  <si>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</si>
  <si>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</si>
  <si>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</si>
  <si>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</si>
  <si>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</si>
  <si>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</si>
  <si>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</si>
  <si>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</si>
  <si>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</si>
  <si>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</si>
  <si>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</si>
  <si>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</si>
  <si>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</si>
  <si>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</si>
  <si>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</si>
  <si>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</si>
  <si>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</si>
  <si>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</si>
  <si>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</si>
  <si>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</si>
  <si>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</si>
  <si>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</si>
  <si>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</si>
  <si>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</si>
  <si>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</si>
  <si>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</si>
  <si>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</si>
  <si>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</si>
  <si>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</si>
  <si>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</si>
  <si>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</si>
  <si>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</si>
  <si>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</si>
  <si>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</si>
  <si>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</si>
  <si>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</si>
  <si>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</si>
  <si>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</si>
  <si>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</si>
  <si>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</si>
  <si>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</si>
  <si>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</si>
  <si>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</si>
  <si>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</si>
  <si>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</si>
  <si>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</si>
  <si>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</si>
  <si>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</si>
  <si>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</si>
  <si>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</si>
  <si>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</si>
  <si>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</si>
  <si>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</si>
  <si>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</si>
  <si>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</si>
  <si>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</si>
  <si>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</si>
  <si>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</si>
  <si>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</si>
  <si>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</si>
  <si>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</si>
  <si>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</si>
  <si>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</si>
  <si>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</si>
  <si>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</si>
  <si>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</si>
  <si>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</si>
  <si>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</si>
  <si>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</si>
  <si>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</si>
  <si>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</si>
  <si>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</si>
  <si>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</si>
  <si>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</si>
  <si>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</si>
  <si>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</si>
  <si>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</si>
  <si>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</si>
  <si>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</si>
  <si>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</si>
  <si>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</si>
  <si>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</si>
  <si>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</si>
  <si>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</si>
  <si>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</si>
  <si>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</si>
  <si>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</si>
  <si>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</si>
  <si>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</si>
  <si>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</si>
  <si>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</si>
  <si>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</si>
  <si>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</si>
  <si>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</si>
  <si>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</si>
  <si>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</si>
  <si>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</si>
  <si>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</si>
  <si>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</si>
  <si>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</si>
  <si>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</si>
  <si>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</si>
  <si>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</si>
  <si>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</si>
  <si>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</si>
  <si>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</si>
  <si>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</si>
  <si>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</si>
  <si>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</si>
  <si>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</si>
  <si>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</si>
  <si>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</si>
  <si>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</si>
  <si>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</si>
  <si>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</si>
  <si>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</si>
  <si>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</si>
  <si>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</si>
  <si>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</si>
  <si>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</si>
  <si>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</si>
  <si>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</si>
  <si>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</si>
  <si>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</si>
  <si>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</si>
  <si>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</si>
  <si>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</si>
  <si>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</si>
  <si>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</si>
  <si>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</si>
  <si>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</si>
  <si>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</si>
  <si>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</si>
  <si>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</si>
  <si>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</si>
  <si>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</si>
  <si>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</si>
  <si>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</si>
  <si>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</si>
  <si>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</si>
  <si>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</si>
  <si>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</si>
  <si>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</si>
  <si>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</si>
  <si>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</si>
  <si>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</si>
  <si>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</si>
  <si>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</si>
  <si>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</si>
  <si>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</si>
  <si>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</si>
  <si>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</si>
  <si>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</si>
  <si>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</si>
  <si>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</si>
  <si>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</si>
  <si>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</si>
  <si>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</si>
  <si>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</si>
  <si>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</si>
  <si>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</si>
  <si>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</si>
  <si>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</si>
  <si>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</si>
  <si>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</si>
  <si>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</si>
  <si>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</si>
  <si>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</si>
  <si>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</si>
  <si>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</si>
  <si>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</si>
  <si>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</si>
  <si>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</si>
  <si>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</si>
  <si>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</si>
  <si>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</si>
  <si>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</si>
  <si>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</si>
  <si>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</si>
  <si>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</si>
  <si>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</si>
  <si>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</si>
  <si>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</si>
  <si>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</si>
  <si>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</si>
  <si>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</si>
  <si>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</si>
  <si>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</si>
  <si>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</si>
  <si>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</si>
  <si>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</si>
  <si>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</si>
  <si>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</si>
  <si>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</si>
  <si>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</si>
  <si>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</si>
  <si>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</si>
  <si>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</si>
  <si>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</si>
  <si>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</si>
  <si>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</si>
  <si>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</si>
  <si>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</si>
  <si>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</si>
  <si>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</si>
  <si>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</si>
  <si>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</si>
  <si>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</si>
  <si>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</si>
  <si>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</si>
  <si>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</si>
  <si>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</si>
  <si>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</si>
  <si>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</si>
  <si>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</si>
  <si>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</si>
  <si>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</si>
  <si>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</si>
  <si>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</si>
  <si>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</si>
  <si>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</si>
  <si>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</si>
  <si>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</si>
  <si>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</si>
  <si>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</si>
  <si>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</si>
  <si>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</si>
  <si>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</si>
  <si>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</si>
  <si>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</si>
  <si>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</si>
  <si>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</si>
  <si>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</si>
  <si>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</si>
  <si>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</si>
  <si>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</si>
  <si>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</si>
  <si>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</si>
  <si>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</si>
  <si>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</si>
  <si>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</si>
  <si>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</si>
  <si>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</si>
  <si>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</si>
  <si>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</si>
  <si>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</si>
  <si>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</si>
  <si>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</si>
  <si>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</si>
  <si>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</si>
  <si>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</si>
  <si>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</si>
  <si>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</si>
  <si>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</si>
  <si>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</si>
  <si>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</si>
  <si>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</si>
  <si>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</si>
  <si>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</si>
  <si>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</si>
  <si>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</si>
  <si>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</si>
  <si>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</si>
  <si>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</si>
  <si>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</si>
  <si>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</si>
  <si>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</si>
  <si>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</si>
  <si>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</si>
  <si>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</si>
  <si>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</si>
  <si>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</si>
  <si>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</si>
  <si>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</si>
  <si>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</si>
  <si>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</si>
  <si>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</si>
  <si>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</si>
  <si>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</si>
  <si>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</si>
  <si>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</si>
  <si>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</si>
  <si>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</si>
  <si>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</si>
  <si>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</si>
  <si>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</si>
  <si>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</si>
  <si>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</si>
  <si>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</si>
  <si>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</si>
  <si>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</si>
  <si>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</si>
  <si>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</si>
  <si>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</si>
  <si>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</si>
  <si>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</si>
  <si>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</si>
  <si>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</si>
  <si>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</si>
  <si>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</si>
  <si>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</si>
  <si>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</si>
  <si>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</si>
  <si>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</si>
  <si>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</si>
  <si>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</si>
  <si>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</si>
  <si>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</si>
  <si>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</si>
  <si>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</si>
  <si>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</si>
  <si>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</si>
  <si>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</si>
  <si>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</si>
  <si>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</si>
  <si>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</si>
  <si>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</si>
  <si>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</si>
  <si>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</si>
  <si>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</si>
  <si>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</si>
  <si>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</si>
  <si>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</si>
  <si>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</si>
  <si>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</si>
  <si>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</si>
  <si>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</si>
  <si>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</si>
  <si>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</si>
  <si>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</si>
  <si>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</si>
  <si>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</si>
  <si>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</si>
  <si>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</si>
  <si>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</si>
  <si>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</si>
  <si>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</si>
  <si>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</si>
  <si>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</si>
  <si>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</si>
  <si>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</si>
  <si>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</si>
  <si>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</si>
  <si>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</si>
  <si>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</si>
  <si>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</si>
  <si>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</si>
  <si>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</si>
  <si>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</si>
  <si>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</si>
  <si>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</si>
  <si>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</si>
  <si>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</si>
  <si>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</si>
  <si>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</si>
  <si>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</si>
  <si>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</si>
  <si>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</si>
  <si>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</si>
  <si>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</si>
  <si>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</si>
  <si>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</si>
  <si>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</si>
  <si>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</si>
  <si>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</si>
  <si>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</si>
  <si>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</si>
  <si>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</si>
  <si>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</si>
  <si>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</si>
  <si>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</si>
  <si>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</si>
  <si>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</si>
  <si>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</si>
  <si>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</si>
  <si>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</si>
  <si>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</si>
  <si>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</si>
  <si>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</si>
  <si>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</si>
  <si>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</si>
  <si>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</si>
  <si>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</si>
  <si>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</si>
  <si>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</si>
  <si>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</si>
  <si>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</si>
  <si>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</si>
  <si>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</si>
  <si>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</si>
  <si>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</si>
  <si>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</si>
  <si>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</si>
  <si>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</si>
  <si>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</si>
  <si>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</si>
  <si>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</si>
  <si>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</si>
  <si>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</si>
  <si>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</si>
  <si>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</si>
  <si>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</si>
  <si>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</si>
  <si>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</si>
  <si>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</si>
  <si>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</si>
  <si>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</si>
  <si>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</si>
  <si>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</si>
  <si>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</si>
  <si>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</si>
  <si>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</si>
  <si>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</si>
  <si>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</si>
  <si>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</si>
  <si>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</si>
  <si>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</si>
  <si>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</si>
  <si>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</si>
  <si>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</si>
  <si>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</si>
  <si>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</si>
  <si>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</si>
  <si>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</si>
  <si>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</si>
  <si>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</si>
  <si>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</si>
  <si>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</si>
  <si>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</si>
  <si>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</si>
  <si>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</si>
  <si>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</si>
  <si>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</si>
  <si>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</si>
  <si>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</si>
  <si>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</si>
  <si>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</si>
  <si>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</si>
  <si>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</si>
  <si>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</si>
  <si>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</si>
  <si>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</si>
  <si>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</si>
  <si>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</si>
  <si>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</si>
  <si>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</si>
  <si>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</si>
  <si>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</si>
  <si>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</si>
  <si>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</si>
  <si>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</si>
  <si>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</si>
  <si>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</si>
  <si>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</si>
  <si>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</si>
  <si>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</si>
  <si>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</si>
  <si>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</si>
  <si>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</si>
  <si>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</si>
  <si>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</si>
  <si>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</si>
  <si>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</si>
  <si>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</si>
  <si>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</si>
  <si>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</si>
  <si>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</si>
  <si>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</si>
  <si>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</si>
  <si>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</si>
  <si>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</si>
  <si>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</si>
  <si>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</si>
  <si>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</si>
  <si>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</si>
  <si>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</si>
  <si>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</si>
  <si>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</si>
  <si>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</si>
  <si>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</si>
  <si>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</si>
  <si>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</si>
  <si>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</si>
  <si>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</si>
  <si>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</si>
  <si>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</si>
  <si>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</si>
  <si>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</si>
  <si>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</si>
  <si>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</si>
  <si>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</si>
  <si>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</si>
  <si>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</si>
  <si>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</si>
  <si>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</si>
  <si>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</si>
  <si>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</si>
  <si>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</si>
  <si>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</si>
  <si>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</si>
  <si>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</si>
  <si>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</si>
  <si>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</si>
  <si>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</si>
  <si>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</si>
  <si>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</si>
  <si>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</si>
  <si>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</si>
  <si>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</si>
  <si>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</si>
  <si>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</si>
  <si>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</si>
  <si>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</si>
  <si>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</si>
  <si>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</si>
  <si>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</si>
  <si>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</si>
  <si>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</si>
  <si>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</si>
  <si>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</si>
  <si>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</si>
  <si>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</si>
  <si>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</si>
  <si>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</si>
  <si>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</si>
  <si>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</si>
  <si>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</si>
  <si>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</si>
  <si>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</si>
  <si>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</si>
  <si>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</si>
  <si>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</si>
  <si>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</si>
  <si>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</si>
  <si>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</si>
  <si>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</si>
  <si>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</si>
  <si>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</si>
  <si>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</si>
  <si>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</si>
  <si>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</si>
  <si>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</si>
  <si>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</si>
  <si>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</si>
  <si>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</si>
  <si>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</si>
  <si>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</si>
  <si>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</si>
  <si>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</si>
  <si>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</si>
  <si>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</si>
  <si>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</si>
  <si>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</si>
  <si>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</si>
  <si>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</si>
  <si>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</si>
  <si>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</si>
  <si>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</si>
  <si>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</si>
  <si>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</si>
  <si>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</si>
  <si>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</si>
  <si>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</si>
  <si>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</si>
  <si>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</si>
  <si>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</si>
  <si>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</si>
  <si>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</si>
  <si>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</si>
  <si>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</si>
  <si>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</si>
  <si>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</si>
  <si>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</si>
  <si>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</si>
  <si>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</si>
  <si>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</si>
  <si>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</si>
  <si>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</si>
  <si>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</si>
  <si>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</si>
  <si>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</si>
  <si>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</si>
  <si>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</si>
  <si>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06217910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</si>
  <si>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</si>
  <si>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</si>
  <si>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</si>
  <si>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SAINT ANTOINE</t>
  </si>
  <si>
    <t xml:space="preserve">NOM_PRELEV_DETERM</t>
  </si>
  <si>
    <t xml:space="preserve">AQUASCOP BIOLOGIE site de Monptellier</t>
  </si>
  <si>
    <t xml:space="preserve">LB_STATION</t>
  </si>
  <si>
    <t xml:space="preserve">RUISSEAU DE ST-ANTOINE A ZONZA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</si>
  <si>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</si>
  <si>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</si>
  <si>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</si>
  <si>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</si>
  <si>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IBMR-19-M59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</si>
  <si>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</si>
  <si>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</si>
  <si>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</si>
  <si>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</si>
  <si>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</si>
  <si>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</si>
  <si>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</si>
  <si>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</si>
  <si>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</si>
  <si>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</si>
  <si>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</si>
  <si>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</si>
  <si>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</si>
  <si>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</si>
  <si>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</si>
  <si>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</si>
  <si>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</si>
  <si>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</si>
  <si>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</si>
  <si>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</si>
  <si>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</si>
  <si>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</si>
  <si>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</si>
  <si>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</si>
  <si>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</si>
  <si>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</si>
  <si>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</si>
  <si>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</si>
  <si>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</si>
  <si>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</si>
  <si>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</si>
  <si>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</si>
  <si>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</si>
  <si>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</si>
  <si>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</si>
  <si>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</si>
  <si>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</si>
  <si>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</si>
  <si>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</si>
  <si>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</si>
  <si>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</si>
  <si>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</si>
  <si>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</si>
  <si>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</si>
  <si>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</si>
  <si>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</si>
  <si>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</si>
  <si>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</si>
  <si>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</si>
  <si>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</si>
  <si>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</si>
  <si>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</si>
  <si>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</si>
  <si>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</si>
  <si>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</si>
  <si>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</si>
  <si>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</si>
  <si>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</si>
  <si>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</si>
  <si>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</si>
  <si>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</si>
  <si>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</si>
  <si>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</si>
  <si>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</si>
  <si>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</si>
  <si>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</si>
  <si>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</si>
  <si>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</si>
  <si>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</si>
  <si>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</si>
  <si>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</si>
  <si>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</si>
  <si>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</si>
  <si>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</si>
  <si>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</si>
  <si>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</si>
  <si>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</si>
  <si>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Débit plutôt fort.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</si>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</sst>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1214038</v>
      </c>
      <c r="G10" s="25"/>
      <c r="H10" s="25"/>
    </row>
    <row r="11" customFormat="false" ht="15" hidden="false" customHeight="false" outlineLevel="0" collapsed="false">
      <c r="A11" s="26" t="s">
        <v>5183</v>
      </c>
      <c r="B11" s="30" t="n">
        <v>43664</v>
      </c>
      <c r="D11" s="26" t="s">
        <v>5184</v>
      </c>
      <c r="E11" s="29" t="n">
        <v>6094289</v>
      </c>
      <c r="G11" s="25"/>
      <c r="H11" s="25"/>
    </row>
    <row r="12" customFormat="false" ht="15" hidden="false" customHeight="false" outlineLevel="0" collapsed="false">
      <c r="A12" s="26" t="s">
        <v>5185</v>
      </c>
      <c r="B12" s="29" t="s">
        <v>5186</v>
      </c>
      <c r="D12" s="26" t="s">
        <v>5187</v>
      </c>
      <c r="E12" s="29" t="n">
        <v>1214031</v>
      </c>
      <c r="G12" s="25"/>
      <c r="H12" s="25"/>
    </row>
    <row r="13" customFormat="false" ht="17.25" hidden="false" customHeight="true" outlineLevel="0" collapsed="false">
      <c r="A13" s="12"/>
      <c r="B13" s="31"/>
      <c r="D13" s="26" t="s">
        <v>5188</v>
      </c>
      <c r="E13" s="29" t="n">
        <v>6094183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1214038</v>
      </c>
    </row>
    <row r="18" customFormat="false" ht="15" hidden="false" customHeight="false" outlineLevel="0" collapsed="false">
      <c r="A18" s="36"/>
      <c r="B18" s="37" t="s">
        <v>5196</v>
      </c>
      <c r="C18" s="38" t="n">
        <f aca="false">E11</f>
        <v>6094289</v>
      </c>
    </row>
    <row r="19" customFormat="false" ht="15" hidden="false" customHeight="false" outlineLevel="0" collapsed="false">
      <c r="A19" s="33" t="s">
        <v>5197</v>
      </c>
      <c r="B19" s="39" t="n">
        <v>674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12.2</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67</v>
      </c>
      <c r="D35" s="52" t="s">
        <v>5215</v>
      </c>
      <c r="E35" s="53" t="n">
        <v>33</v>
      </c>
    </row>
    <row r="36" s="56" customFormat="true" ht="15" hidden="false" customHeight="true" outlineLevel="0" collapsed="false">
      <c r="A36" s="54" t="s">
        <v>5216</v>
      </c>
      <c r="B36" s="34" t="n">
        <v>75</v>
      </c>
      <c r="C36" s="50"/>
      <c r="D36" s="55" t="s">
        <v>5217</v>
      </c>
      <c r="E36" s="34" t="n">
        <v>40</v>
      </c>
    </row>
    <row r="37" s="56" customFormat="true" ht="15" hidden="false" customHeight="true" outlineLevel="0" collapsed="false">
      <c r="A37" s="54" t="s">
        <v>5218</v>
      </c>
      <c r="B37" s="34" t="n">
        <v>10.9</v>
      </c>
      <c r="C37" s="50"/>
      <c r="D37" s="55" t="s">
        <v>5219</v>
      </c>
      <c r="E37" s="34" t="n">
        <v>10.2</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t="n">
        <v>2</v>
      </c>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t="n">
        <v>2</v>
      </c>
      <c r="C66" s="50"/>
      <c r="D66" s="26" t="s">
        <v>5244</v>
      </c>
      <c r="E66" s="62" t="n">
        <v>4</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t="n">
        <v>5</v>
      </c>
      <c r="C84" s="50"/>
      <c r="D84" s="26" t="s">
        <v>5258</v>
      </c>
      <c r="E84" s="62" t="n">
        <v>4</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1987</v>
      </c>
      <c r="B97" s="79" t="str">
        <f aca="false">IF(A97="NEWCOD",IF(ISBLANK(G97),"renseigner le champ 'Nouveau taxon'",G97),VLOOKUP(A97,'Ref Taxo'!A:B,2,FALSE()))</f>
        <v>Fragilaria</v>
      </c>
      <c r="C97" s="80" t="n">
        <f aca="false">IF(A97="NEWCOD",IF(ISBLANK(H97),"NoCod",H97),VLOOKUP(A97,'Ref Taxo'!A:D,4,FALSE()))</f>
        <v>9533</v>
      </c>
      <c r="D97" s="81"/>
      <c r="E97" s="82" t="n">
        <v>0.3</v>
      </c>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c r="E98" s="82" t="n">
        <v>0.01</v>
      </c>
      <c r="F98" s="82" t="s">
        <v>5275</v>
      </c>
      <c r="G98" s="85"/>
      <c r="H98" s="86"/>
    </row>
    <row r="99" customFormat="false" ht="1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0.2</v>
      </c>
      <c r="E99" s="82" t="n">
        <v>0.05</v>
      </c>
      <c r="F99" s="82" t="s">
        <v>5275</v>
      </c>
      <c r="G99" s="85"/>
      <c r="H99" s="86"/>
    </row>
    <row r="100" customFormat="false" ht="1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0.2</v>
      </c>
      <c r="E100" s="82" t="n">
        <v>0.2</v>
      </c>
      <c r="F100" s="82" t="s">
        <v>5275</v>
      </c>
      <c r="G100" s="85"/>
      <c r="H100" s="86"/>
    </row>
    <row r="101" customFormat="false" ht="15" hidden="false" customHeight="false" outlineLevel="0" collapsed="false">
      <c r="A101" s="78" t="s">
        <v>2953</v>
      </c>
      <c r="B101" s="79" t="str">
        <f aca="false">IF(A101="NEWCOD",IF(ISBLANK(G101),"renseigner le champ 'Nouveau taxon'",G101),VLOOKUP(A101,'Ref Taxo'!A:B,2,FALSE()))</f>
        <v>Microcoleus</v>
      </c>
      <c r="C101" s="80" t="n">
        <f aca="false">IF(A101="NEWCOD",IF(ISBLANK(H101),"NoCod",H101),VLOOKUP(A101,'Ref Taxo'!A:D,4,FALSE()))</f>
        <v>6405</v>
      </c>
      <c r="D101" s="81" t="n">
        <v>0.26</v>
      </c>
      <c r="E101" s="82" t="n">
        <v>0.03</v>
      </c>
      <c r="F101" s="82" t="s">
        <v>5275</v>
      </c>
      <c r="G101" s="85"/>
      <c r="H101" s="86"/>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0.01</v>
      </c>
      <c r="E102" s="82"/>
      <c r="F102" s="82" t="s">
        <v>5275</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0.01</v>
      </c>
      <c r="E103" s="82" t="n">
        <v>0.01</v>
      </c>
      <c r="F103" s="82" t="s">
        <v>5275</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0.04</v>
      </c>
      <c r="E104" s="82"/>
      <c r="F104" s="82" t="s">
        <v>5275</v>
      </c>
      <c r="G104" s="85"/>
      <c r="H104" s="86"/>
    </row>
    <row r="105" customFormat="false" ht="15" hidden="false" customHeight="false" outlineLevel="0" collapsed="false">
      <c r="A105" s="78" t="s">
        <v>1009</v>
      </c>
      <c r="B105" s="79" t="str">
        <f aca="false">IF(A105="NEWCOD",IF(ISBLANK(G105),"renseigner le champ 'Nouveau taxon'",G105),VLOOKUP(A105,'Ref Taxo'!A:B,2,FALSE()))</f>
        <v>Chiloscyphus polyanthos</v>
      </c>
      <c r="C105" s="80" t="n">
        <f aca="false">IF(A105="NEWCOD",IF(ISBLANK(H105),"NoCod",H105),VLOOKUP(A105,'Ref Taxo'!A:D,4,FALSE()))</f>
        <v>1186</v>
      </c>
      <c r="D105" s="81"/>
      <c r="E105" s="82" t="n">
        <v>0.01</v>
      </c>
      <c r="F105" s="82" t="s">
        <v>5275</v>
      </c>
      <c r="G105" s="85"/>
      <c r="H105" s="86"/>
    </row>
    <row r="106" customFormat="false" ht="15" hidden="false" customHeight="false" outlineLevel="0" collapsed="false">
      <c r="A106" s="78" t="s">
        <v>4106</v>
      </c>
      <c r="B106" s="79" t="str">
        <f aca="false">IF(A106="NEWCOD",IF(ISBLANK(G106),"renseigner le champ 'Nouveau taxon'",G106),VLOOKUP(A106,'Ref Taxo'!A:B,2,FALSE()))</f>
        <v>Riccardia chamedryfolia</v>
      </c>
      <c r="C106" s="80" t="n">
        <f aca="false">IF(A106="NEWCOD",IF(ISBLANK(H106),"NoCod",H106),VLOOKUP(A106,'Ref Taxo'!A:D,4,FALSE()))</f>
        <v>1173</v>
      </c>
      <c r="D106" s="81"/>
      <c r="E106" s="82" t="n">
        <v>0.01</v>
      </c>
      <c r="F106" s="82" t="s">
        <v>5275</v>
      </c>
      <c r="G106" s="85"/>
      <c r="H106" s="86"/>
    </row>
    <row r="107" customFormat="false" ht="15" hidden="false" customHeight="false" outlineLevel="0" collapsed="false">
      <c r="A107" s="78" t="s">
        <v>559</v>
      </c>
      <c r="B107" s="79" t="str">
        <f aca="false">IF(A107="NEWCOD",IF(ISBLANK(G107),"renseigner le champ 'Nouveau taxon'",G107),VLOOKUP(A107,'Ref Taxo'!A:B,2,FALSE()))</f>
        <v>Calliergonella cuspidata</v>
      </c>
      <c r="C107" s="80" t="n">
        <f aca="false">IF(A107="NEWCOD",IF(ISBLANK(H107),"NoCod",H107),VLOOKUP(A107,'Ref Taxo'!A:D,4,FALSE()))</f>
        <v>1228</v>
      </c>
      <c r="D107" s="81" t="n">
        <v>0.01</v>
      </c>
      <c r="E107" s="82" t="n">
        <v>0.01</v>
      </c>
      <c r="F107" s="82" t="s">
        <v>5275</v>
      </c>
      <c r="G107" s="85"/>
      <c r="H107" s="86"/>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0.01</v>
      </c>
      <c r="E108" s="82" t="n">
        <v>0.01</v>
      </c>
      <c r="F108" s="82" t="s">
        <v>5275</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0.1</v>
      </c>
      <c r="E109" s="82" t="n">
        <v>0.02</v>
      </c>
      <c r="F109" s="82" t="s">
        <v>5275</v>
      </c>
      <c r="G109" s="85"/>
      <c r="H109" s="86"/>
    </row>
    <row r="110" customFormat="false" ht="15" hidden="false" customHeight="false" outlineLevel="0" collapsed="false">
      <c r="A110" s="78" t="s">
        <v>4837</v>
      </c>
      <c r="B110" s="79" t="str">
        <f aca="false">IF(A110="NEWCOD",IF(ISBLANK(G110),"renseigner le champ 'Nouveau taxon'",G110),VLOOKUP(A110,'Ref Taxo'!A:B,2,FALSE()))</f>
        <v>Thamnobryum alopecurum</v>
      </c>
      <c r="C110" s="80" t="n">
        <f aca="false">IF(A110="NEWCOD",IF(ISBLANK(H110),"NoCod",H110),VLOOKUP(A110,'Ref Taxo'!A:D,4,FALSE()))</f>
        <v>1344</v>
      </c>
      <c r="D110" s="81" t="n">
        <v>0.01</v>
      </c>
      <c r="E110" s="82" t="n">
        <v>0.01</v>
      </c>
      <c r="F110" s="82" t="s">
        <v>5275</v>
      </c>
      <c r="G110" s="85"/>
      <c r="H110" s="86"/>
    </row>
    <row r="111" customFormat="false" ht="1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t="n">
        <v>0.01</v>
      </c>
      <c r="E111" s="82" t="n">
        <v>0.01</v>
      </c>
      <c r="F111" s="82" t="s">
        <v>5275</v>
      </c>
      <c r="G111" s="85"/>
      <c r="H111" s="86"/>
    </row>
    <row r="112" customFormat="false" ht="15" hidden="false" customHeight="false" outlineLevel="0" collapsed="false">
      <c r="A112" s="78" t="s">
        <v>3418</v>
      </c>
      <c r="B112" s="79" t="str">
        <f aca="false">IF(A112="NEWCOD",IF(ISBLANK(G112),"renseigner le champ 'Nouveau taxon'",G112),VLOOKUP(A112,'Ref Taxo'!A:B,2,FALSE()))</f>
        <v>Phalaris arundinacea</v>
      </c>
      <c r="C112" s="80" t="n">
        <f aca="false">IF(A112="NEWCOD",IF(ISBLANK(H112),"NoCod",H112),VLOOKUP(A112,'Ref Taxo'!A:D,4,FALSE()))</f>
        <v>1577</v>
      </c>
      <c r="D112" s="81"/>
      <c r="E112" s="82" t="n">
        <v>0.01</v>
      </c>
      <c r="F112" s="82" t="s">
        <v>5275</v>
      </c>
      <c r="G112" s="85"/>
      <c r="H112" s="86"/>
    </row>
    <row r="113" customFormat="false" ht="15" hidden="false" customHeight="false" outlineLevel="0" collapsed="false">
      <c r="A113" s="78" t="s">
        <v>2322</v>
      </c>
      <c r="B113" s="79" t="str">
        <f aca="false">IF(A113="NEWCOD",IF(ISBLANK(G113),"renseigner le champ 'Nouveau taxon'",G113),VLOOKUP(A113,'Ref Taxo'!A:B,2,FALSE()))</f>
        <v>Hypericum hircinum</v>
      </c>
      <c r="C113" s="80" t="n">
        <f aca="false">IF(A113="NEWCOD",IF(ISBLANK(H113),"NoCod",H113),VLOOKUP(A113,'Ref Taxo'!A:D,4,FALSE()))</f>
        <v>35490</v>
      </c>
      <c r="D113" s="81" t="n">
        <v>0.01</v>
      </c>
      <c r="E113" s="82" t="n">
        <v>0.01</v>
      </c>
      <c r="F113" s="82" t="s">
        <v>5275</v>
      </c>
      <c r="G113" s="85"/>
      <c r="H113" s="86"/>
    </row>
    <row r="114" customFormat="false" ht="15" hidden="false" customHeight="false" outlineLevel="0" collapsed="false">
      <c r="A114" s="78" t="s">
        <v>1719</v>
      </c>
      <c r="B114" s="79" t="str">
        <f aca="false">IF(A114="NEWCOD",IF(ISBLANK(G114),"renseigner le champ 'Nouveau taxon'",G114),VLOOKUP(A114,'Ref Taxo'!A:B,2,FALSE()))</f>
        <v>Equisetum arvense</v>
      </c>
      <c r="C114" s="80" t="n">
        <f aca="false">IF(A114="NEWCOD",IF(ISBLANK(H114),"NoCod",H114),VLOOKUP(A114,'Ref Taxo'!A:D,4,FALSE()))</f>
        <v>1384</v>
      </c>
      <c r="D114" s="81"/>
      <c r="E114" s="82" t="n">
        <v>0.01</v>
      </c>
      <c r="F114" s="82" t="s">
        <v>5275</v>
      </c>
      <c r="G114" s="85"/>
      <c r="H114" s="86"/>
    </row>
    <row r="115" customFormat="false" ht="15" hidden="false" customHeight="false" outlineLevel="0" collapsed="false">
      <c r="A115" s="78" t="s">
        <v>3298</v>
      </c>
      <c r="B115" s="79" t="str">
        <f aca="false">IF(A115="NEWCOD",IF(ISBLANK(G115),"renseigner le champ 'Nouveau taxon'",G115),VLOOKUP(A115,'Ref Taxo'!A:B,2,FALSE()))</f>
        <v>Osmunda regalis</v>
      </c>
      <c r="C115" s="80" t="n">
        <f aca="false">IF(A115="NEWCOD",IF(ISBLANK(H115),"NoCod",H115),VLOOKUP(A115,'Ref Taxo'!A:D,4,FALSE()))</f>
        <v>1403</v>
      </c>
      <c r="D115" s="81" t="n">
        <v>0.05</v>
      </c>
      <c r="E115" s="82" t="n">
        <v>0.05</v>
      </c>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2020-02-04T10:07:44Z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