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910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<sst xmlns="http://schemas.openxmlformats.org/spreadsheetml/2006/main" count="6488" uniqueCount="5310">
  <si>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</si>
  <si>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</si>
  <si>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</si>
  <si>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</si>
  <si>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</si>
  <si>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</si>
  <si>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</si>
  <si>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</si>
  <si>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</si>
  <si>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</si>
  <si>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</si>
  <si>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</si>
  <si>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</si>
  <si>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</si>
  <si>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</si>
  <si>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</si>
  <si>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</si>
  <si>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</si>
  <si>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</si>
  <si>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</si>
  <si>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</si>
  <si>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</si>
  <si>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</si>
  <si>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</si>
  <si>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</si>
  <si>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</si>
  <si>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</si>
  <si>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</si>
  <si>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</si>
  <si>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</si>
  <si>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</si>
  <si>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</si>
  <si>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</si>
  <si>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</si>
  <si>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</si>
  <si>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</si>
  <si>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</si>
  <si>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</si>
  <si>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</si>
  <si>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</si>
  <si>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</si>
  <si>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</si>
  <si>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</si>
  <si>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</si>
  <si>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</si>
  <si>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</si>
  <si>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</si>
  <si>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</si>
  <si>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</si>
  <si>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</si>
  <si>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</si>
  <si>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</si>
  <si>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</si>
  <si>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</si>
  <si>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</si>
  <si>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</si>
  <si>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</si>
  <si>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</si>
  <si>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</si>
  <si>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</si>
  <si>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</si>
  <si>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</si>
  <si>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</si>
  <si>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</si>
  <si>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</si>
  <si>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</si>
  <si>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</si>
  <si>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</si>
  <si>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</si>
  <si>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</si>
  <si>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</si>
  <si>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</si>
  <si>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</si>
  <si>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</si>
  <si>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</si>
  <si>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</si>
  <si>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</si>
  <si>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</si>
  <si>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</si>
  <si>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</si>
  <si>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</si>
  <si>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</si>
  <si>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</si>
  <si>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</si>
  <si>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</si>
  <si>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</si>
  <si>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</si>
  <si>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</si>
  <si>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</si>
  <si>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</si>
  <si>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</si>
  <si>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</si>
  <si>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</si>
  <si>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</si>
  <si>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</si>
  <si>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</si>
  <si>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</si>
  <si>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</si>
  <si>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</si>
  <si>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</si>
  <si>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</si>
  <si>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</si>
  <si>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</si>
  <si>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</si>
  <si>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</si>
  <si>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</si>
  <si>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</si>
  <si>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</si>
  <si>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</si>
  <si>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</si>
  <si>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</si>
  <si>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</si>
  <si>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</si>
  <si>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</si>
  <si>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</si>
  <si>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</si>
  <si>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</si>
  <si>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</si>
  <si>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</si>
  <si>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</si>
  <si>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</si>
  <si>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</si>
  <si>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</si>
  <si>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</si>
  <si>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</si>
  <si>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</si>
  <si>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</si>
  <si>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</si>
  <si>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</si>
  <si>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</si>
  <si>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</si>
  <si>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</si>
  <si>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</si>
  <si>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</si>
  <si>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</si>
  <si>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</si>
  <si>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</si>
  <si>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</si>
  <si>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</si>
  <si>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</si>
  <si>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</si>
  <si>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</si>
  <si>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</si>
  <si>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</si>
  <si>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</si>
  <si>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</si>
  <si>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</si>
  <si>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</si>
  <si>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</si>
  <si>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</si>
  <si>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</si>
  <si>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</si>
  <si>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</si>
  <si>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</si>
  <si>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</si>
  <si>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</si>
  <si>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</si>
  <si>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</si>
  <si>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</si>
  <si>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</si>
  <si>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</si>
  <si>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</si>
  <si>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</si>
  <si>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</si>
  <si>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</si>
  <si>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</si>
  <si>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</si>
  <si>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</si>
  <si>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</si>
  <si>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</si>
  <si>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</si>
  <si>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</si>
  <si>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</si>
  <si>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</si>
  <si>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</si>
  <si>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</si>
  <si>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</si>
  <si>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</si>
  <si>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</si>
  <si>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</si>
  <si>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</si>
  <si>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</si>
  <si>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</si>
  <si>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</si>
  <si>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</si>
  <si>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</si>
  <si>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</si>
  <si>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</si>
  <si>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</si>
  <si>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</si>
  <si>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</si>
  <si>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</si>
  <si>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</si>
  <si>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</si>
  <si>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</si>
  <si>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</si>
  <si>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</si>
  <si>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</si>
  <si>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</si>
  <si>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</si>
  <si>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</si>
  <si>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</si>
  <si>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</si>
  <si>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</si>
  <si>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</si>
  <si>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</si>
  <si>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</si>
  <si>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</si>
  <si>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</si>
  <si>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</si>
  <si>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</si>
  <si>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</si>
  <si>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</si>
  <si>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</si>
  <si>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</si>
  <si>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</si>
  <si>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</si>
  <si>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</si>
  <si>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</si>
  <si>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</si>
  <si>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</si>
  <si>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</si>
  <si>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</si>
  <si>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</si>
  <si>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</si>
  <si>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</si>
  <si>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</si>
  <si>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</si>
  <si>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</si>
  <si>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</si>
  <si>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</si>
  <si>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</si>
  <si>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</si>
  <si>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</si>
  <si>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</si>
  <si>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</si>
  <si>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</si>
  <si>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</si>
  <si>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</si>
  <si>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</si>
  <si>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</si>
  <si>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</si>
  <si>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</si>
  <si>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</si>
  <si>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</si>
  <si>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</si>
  <si>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</si>
  <si>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</si>
  <si>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</si>
  <si>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</si>
  <si>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</si>
  <si>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</si>
  <si>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</si>
  <si>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</si>
  <si>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</si>
  <si>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</si>
  <si>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</si>
  <si>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</si>
  <si>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</si>
  <si>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</si>
  <si>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</si>
  <si>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</si>
  <si>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</si>
  <si>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</si>
  <si>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</si>
  <si>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</si>
  <si>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</si>
  <si>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</si>
  <si>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</si>
  <si>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</si>
  <si>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</si>
  <si>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</si>
  <si>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</si>
  <si>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</si>
  <si>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</si>
  <si>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</si>
  <si>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</si>
  <si>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</si>
  <si>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</si>
  <si>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</si>
  <si>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</si>
  <si>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</si>
  <si>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</si>
  <si>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</si>
  <si>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</si>
  <si>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</si>
  <si>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</si>
  <si>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</si>
  <si>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</si>
  <si>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</si>
  <si>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</si>
  <si>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</si>
  <si>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</si>
  <si>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</si>
  <si>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</si>
  <si>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</si>
  <si>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</si>
  <si>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</si>
  <si>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</si>
  <si>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</si>
  <si>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</si>
  <si>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</si>
  <si>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</si>
  <si>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</si>
  <si>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</si>
  <si>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</si>
  <si>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</si>
  <si>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</si>
  <si>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</si>
  <si>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</si>
  <si>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</si>
  <si>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</si>
  <si>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</si>
  <si>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</si>
  <si>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</si>
  <si>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</si>
  <si>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</si>
  <si>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</si>
  <si>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</si>
  <si>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</si>
  <si>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</si>
  <si>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</si>
  <si>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</si>
  <si>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</si>
  <si>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</si>
  <si>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</si>
  <si>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</si>
  <si>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</si>
  <si>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</si>
  <si>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</si>
  <si>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</si>
  <si>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</si>
  <si>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</si>
  <si>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</si>
  <si>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</si>
  <si>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</si>
  <si>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</si>
  <si>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</si>
  <si>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</si>
  <si>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</si>
  <si>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</si>
  <si>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</si>
  <si>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</si>
  <si>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</si>
  <si>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</si>
  <si>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</si>
  <si>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</si>
  <si>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</si>
  <si>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</si>
  <si>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</si>
  <si>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</si>
  <si>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</si>
  <si>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</si>
  <si>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</si>
  <si>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</si>
  <si>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</si>
  <si>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</si>
  <si>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</si>
  <si>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</si>
  <si>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</si>
  <si>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</si>
  <si>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</si>
  <si>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</si>
  <si>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</si>
  <si>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</si>
  <si>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</si>
  <si>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</si>
  <si>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</si>
  <si>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</si>
  <si>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</si>
  <si>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</si>
  <si>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</si>
  <si>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</si>
  <si>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</si>
  <si>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</si>
  <si>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</si>
  <si>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</si>
  <si>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</si>
  <si>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</si>
  <si>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</si>
  <si>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</si>
  <si>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</si>
  <si>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</si>
  <si>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</si>
  <si>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</si>
  <si>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</si>
  <si>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</si>
  <si>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</si>
  <si>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</si>
  <si>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</si>
  <si>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</si>
  <si>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</si>
  <si>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</si>
  <si>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</si>
  <si>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</si>
  <si>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</si>
  <si>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</si>
  <si>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</si>
  <si>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</si>
  <si>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</si>
  <si>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</si>
  <si>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</si>
  <si>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</si>
  <si>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</si>
  <si>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</si>
  <si>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</si>
  <si>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</si>
  <si>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</si>
  <si>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</si>
  <si>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</si>
  <si>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</si>
  <si>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</si>
  <si>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</si>
  <si>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</si>
  <si>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</si>
  <si>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</si>
  <si>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</si>
  <si>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</si>
  <si>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</si>
  <si>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</si>
  <si>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</si>
  <si>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</si>
  <si>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</si>
  <si>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</si>
  <si>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</si>
  <si>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</si>
  <si>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</si>
  <si>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</si>
  <si>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</si>
  <si>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</si>
  <si>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</si>
  <si>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</si>
  <si>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</si>
  <si>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</si>
  <si>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</si>
  <si>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</si>
  <si>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</si>
  <si>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</si>
  <si>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</si>
  <si>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</si>
  <si>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</si>
  <si>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</si>
  <si>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</si>
  <si>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</si>
  <si>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</si>
  <si>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</si>
  <si>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</si>
  <si>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</si>
  <si>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</si>
  <si>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</si>
  <si>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</si>
  <si>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</si>
  <si>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</si>
  <si>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</si>
  <si>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</si>
  <si>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</si>
  <si>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</si>
  <si>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</si>
  <si>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</si>
  <si>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</si>
  <si>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</si>
  <si>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</si>
  <si>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</si>
  <si>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</si>
  <si>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</si>
  <si>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</si>
  <si>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</si>
  <si>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</si>
  <si>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</si>
  <si>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</si>
  <si>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</si>
  <si>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</si>
  <si>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</si>
  <si>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</si>
  <si>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</si>
  <si>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</si>
  <si>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</si>
  <si>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</si>
  <si>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</si>
  <si>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</si>
  <si>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</si>
  <si>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</si>
  <si>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</si>
  <si>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</si>
  <si>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</si>
  <si>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</si>
  <si>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</si>
  <si>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</si>
  <si>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</si>
  <si>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</si>
  <si>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</si>
  <si>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</si>
  <si>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</si>
  <si>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</si>
  <si>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</si>
  <si>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</si>
  <si>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</si>
  <si>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</si>
  <si>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</si>
  <si>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</si>
  <si>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</si>
  <si>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</si>
  <si>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</si>
  <si>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</si>
  <si>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</si>
  <si>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</si>
  <si>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</si>
  <si>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</si>
  <si>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</si>
  <si>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</si>
  <si>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</si>
  <si>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</si>
  <si>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</si>
  <si>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</si>
  <si>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</si>
  <si>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</si>
  <si>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</si>
  <si>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</si>
  <si>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</si>
  <si>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</si>
  <si>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</si>
  <si>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</si>
  <si>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</si>
  <si>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</si>
  <si>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</si>
  <si>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</si>
  <si>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</si>
  <si>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</si>
  <si>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</si>
  <si>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</si>
  <si>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</si>
  <si>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</si>
  <si>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</si>
  <si>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</si>
  <si>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</si>
  <si>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</si>
  <si>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</si>
  <si>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</si>
  <si>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</si>
  <si>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</si>
  <si>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</si>
  <si>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</si>
  <si>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</si>
  <si>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</si>
  <si>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</si>
  <si>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</si>
  <si>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</si>
  <si>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</si>
  <si>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</si>
  <si>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</si>
  <si>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</si>
  <si>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</si>
  <si>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</si>
  <si>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</si>
  <si>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</si>
  <si>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</si>
  <si>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</si>
  <si>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</si>
  <si>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</si>
  <si>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</si>
  <si>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</si>
  <si>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</si>
  <si>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</si>
  <si>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</si>
  <si>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</si>
  <si>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</si>
  <si>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</si>
  <si>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</si>
  <si>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</si>
  <si>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</si>
  <si>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</si>
  <si>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</si>
  <si>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</si>
  <si>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</si>
  <si>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</si>
  <si>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</si>
  <si>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</si>
  <si>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</si>
  <si>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</si>
  <si>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</si>
  <si>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</si>
  <si>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</si>
  <si>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</si>
  <si>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</si>
  <si>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</si>
  <si>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</si>
  <si>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</si>
  <si>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</si>
  <si>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</si>
  <si>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</si>
  <si>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</si>
  <si>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</si>
  <si>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</si>
  <si>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</si>
  <si>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</si>
  <si>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</si>
  <si>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</si>
  <si>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</si>
  <si>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</si>
  <si>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</si>
  <si>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</si>
  <si>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</si>
  <si>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</si>
  <si>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</si>
  <si>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</si>
  <si>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</si>
  <si>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</si>
  <si>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</si>
  <si>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</si>
  <si>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</si>
  <si>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</si>
  <si>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</si>
  <si>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</si>
  <si>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</si>
  <si>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</si>
  <si>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</si>
  <si>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</si>
  <si>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</si>
  <si>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</si>
  <si>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</si>
  <si>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</si>
  <si>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</si>
  <si>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</si>
  <si>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</si>
  <si>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</si>
  <si>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</si>
  <si>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</si>
  <si>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</si>
  <si>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</si>
  <si>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</si>
  <si>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</si>
  <si>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</si>
  <si>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</si>
  <si>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</si>
  <si>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</si>
  <si>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</si>
  <si>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</si>
  <si>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</si>
  <si>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</si>
  <si>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</si>
  <si>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</si>
  <si>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</si>
  <si>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</si>
  <si>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</si>
  <si>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</si>
  <si>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</si>
  <si>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</si>
  <si>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</si>
  <si>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</si>
  <si>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</si>
  <si>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</si>
  <si>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</si>
  <si>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</si>
  <si>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</si>
  <si>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</si>
  <si>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</si>
  <si>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</si>
  <si>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</si>
  <si>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</si>
  <si>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</si>
  <si>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</si>
  <si>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</si>
  <si>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</si>
  <si>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</si>
  <si>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</si>
  <si>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</si>
  <si>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</si>
  <si>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</si>
  <si>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</si>
  <si>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</si>
  <si>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</si>
  <si>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</si>
  <si>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</si>
  <si>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</si>
  <si>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</si>
  <si>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</si>
  <si>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</si>
  <si>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</si>
  <si>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</si>
  <si>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</si>
  <si>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</si>
  <si>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</si>
  <si>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</si>
  <si>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</si>
  <si>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</si>
  <si>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</si>
  <si>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</si>
  <si>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</si>
  <si>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</si>
  <si>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</si>
  <si>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</si>
  <si>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</si>
  <si>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</si>
  <si>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</si>
  <si>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</si>
  <si>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</si>
  <si>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</si>
  <si>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</si>
  <si>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</si>
  <si>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</si>
  <si>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</si>
  <si>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</si>
  <si>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</si>
  <si>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</si>
  <si>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</si>
  <si>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</si>
  <si>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</si>
  <si>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</si>
  <si>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</si>
  <si>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</si>
  <si>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</si>
  <si>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</si>
  <si>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</si>
  <si>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</si>
  <si>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</si>
  <si>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</si>
  <si>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</si>
  <si>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</si>
  <si>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</si>
  <si>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</si>
  <si>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</si>
  <si>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</si>
  <si>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</si>
  <si>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</si>
  <si>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</si>
  <si>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</si>
  <si>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</si>
  <si>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</si>
  <si>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</si>
  <si>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</si>
  <si>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</si>
  <si>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</si>
  <si>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</si>
  <si>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</si>
  <si>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</si>
  <si>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</si>
  <si>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</si>
  <si>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</si>
  <si>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</si>
  <si>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</si>
  <si>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</si>
  <si>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</si>
  <si>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</si>
  <si>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</si>
  <si>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</si>
  <si>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</si>
  <si>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</si>
  <si>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</si>
  <si>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</si>
  <si>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</si>
  <si>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</si>
  <si>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</si>
  <si>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</si>
  <si>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</si>
  <si>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</si>
  <si>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</si>
  <si>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</si>
  <si>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</si>
  <si>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</si>
  <si>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</si>
  <si>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</si>
  <si>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</si>
  <si>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</si>
  <si>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</si>
  <si>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</si>
  <si>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</si>
  <si>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</si>
  <si>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</si>
  <si>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</si>
  <si>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</si>
  <si>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</si>
  <si>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</si>
  <si>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</si>
  <si>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</si>
  <si>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</si>
  <si>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</si>
  <si>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</si>
  <si>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</si>
  <si>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</si>
  <si>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</si>
  <si>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</si>
  <si>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</si>
  <si>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</si>
  <si>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</si>
  <si>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</si>
  <si>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</si>
  <si>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</si>
  <si>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</si>
  <si>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</si>
  <si>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</si>
  <si>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</si>
  <si>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</si>
  <si>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</si>
  <si>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</si>
  <si>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</si>
  <si>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</si>
  <si>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</si>
  <si>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</si>
  <si>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</si>
  <si>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</si>
  <si>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</si>
  <si>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</si>
  <si>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</si>
  <si>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</si>
  <si>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</si>
  <si>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</si>
  <si>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</si>
  <si>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</si>
  <si>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</si>
  <si>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</si>
  <si>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</si>
  <si>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</si>
  <si>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</si>
  <si>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</si>
  <si>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</si>
  <si>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</si>
  <si>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</si>
  <si>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</si>
  <si>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</si>
  <si>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</si>
  <si>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</si>
  <si>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</si>
  <si>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</si>
  <si>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</si>
  <si>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</si>
  <si>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</si>
  <si>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</si>
  <si>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</si>
  <si>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</si>
  <si>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</si>
  <si>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</si>
  <si>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</si>
  <si>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</si>
  <si>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</si>
  <si>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</si>
  <si>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</si>
  <si>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</si>
  <si>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</si>
  <si>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</si>
  <si>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</si>
  <si>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</si>
  <si>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</si>
  <si>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</si>
  <si>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</si>
  <si>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</si>
  <si>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</si>
  <si>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</si>
  <si>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</si>
  <si>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</si>
  <si>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</si>
  <si>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</si>
  <si>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</si>
  <si>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</si>
  <si>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</si>
  <si>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</si>
  <si>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</si>
  <si>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</si>
  <si>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</si>
  <si>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</si>
  <si>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</si>
  <si>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</si>
  <si>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</si>
  <si>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</si>
  <si>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</si>
  <si>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</si>
  <si>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</si>
  <si>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</si>
  <si>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</si>
  <si>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</si>
  <si>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</si>
  <si>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</si>
  <si>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</si>
  <si>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</si>
  <si>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</si>
  <si>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</si>
  <si>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</si>
  <si>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</si>
  <si>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</si>
  <si>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</si>
  <si>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</si>
  <si>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</si>
  <si>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</si>
  <si>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</si>
  <si>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</si>
  <si>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</si>
  <si>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</si>
  <si>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</si>
  <si>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</si>
  <si>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</si>
  <si>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</si>
  <si>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</si>
  <si>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</si>
  <si>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</si>
  <si>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</si>
  <si>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</si>
  <si>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</si>
  <si>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</si>
  <si>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</si>
  <si>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</si>
  <si>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</si>
  <si>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</si>
  <si>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</si>
  <si>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</si>
  <si>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</si>
  <si>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</si>
  <si>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</si>
  <si>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</si>
  <si>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</si>
  <si>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</si>
  <si>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</si>
  <si>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</si>
  <si>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</si>
  <si>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</si>
  <si>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</si>
  <si>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</si>
  <si>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</si>
  <si>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</si>
  <si>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</si>
  <si>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</si>
  <si>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</si>
  <si>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</si>
  <si>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</si>
  <si>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</si>
  <si>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</si>
  <si>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</si>
  <si>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</si>
  <si>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</si>
  <si>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</si>
  <si>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</si>
  <si>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</si>
  <si>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</si>
  <si>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</si>
  <si>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</si>
  <si>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</si>
  <si>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</si>
  <si>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</si>
  <si>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</si>
  <si>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</si>
  <si>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</si>
  <si>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</si>
  <si>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</si>
  <si>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</si>
  <si>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</si>
  <si>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</si>
  <si>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</si>
  <si>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</si>
  <si>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</si>
  <si>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</si>
  <si>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</si>
  <si>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</si>
  <si>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</si>
  <si>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</si>
  <si>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</si>
  <si>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</si>
  <si>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</si>
  <si>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</si>
  <si>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</si>
  <si>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</si>
  <si>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</si>
  <si>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</si>
  <si>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</si>
  <si>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</si>
  <si>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</si>
  <si>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</si>
  <si>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</si>
  <si>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</si>
  <si>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</si>
  <si>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</si>
  <si>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</si>
  <si>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</si>
  <si>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</si>
  <si>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</si>
  <si>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</si>
  <si>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</si>
  <si>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</si>
  <si>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</si>
  <si>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</si>
  <si>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</si>
  <si>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</si>
  <si>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</si>
  <si>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</si>
  <si>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</si>
  <si>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</si>
  <si>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</si>
  <si>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</si>
  <si>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</si>
  <si>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</si>
  <si>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</si>
  <si>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</si>
  <si>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</si>
  <si>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</si>
  <si>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</si>
  <si>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</si>
  <si>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</si>
  <si>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</si>
  <si>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</si>
  <si>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</si>
  <si>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</si>
  <si>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</si>
  <si>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</si>
  <si>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</si>
  <si>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</si>
  <si>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</si>
  <si>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</si>
  <si>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</si>
  <si>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</si>
  <si>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</si>
  <si>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</si>
  <si>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</si>
  <si>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</si>
  <si>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</si>
  <si>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</si>
  <si>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</si>
  <si>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</si>
  <si>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</si>
  <si>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</si>
  <si>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</si>
  <si>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</si>
  <si>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</si>
  <si>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</si>
  <si>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</si>
  <si>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</si>
  <si>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</si>
  <si>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</si>
  <si>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</si>
  <si>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</si>
  <si>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</si>
  <si>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</si>
  <si>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</si>
  <si>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</si>
  <si>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</si>
  <si>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</si>
  <si>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</si>
  <si>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</si>
  <si>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</si>
  <si>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</si>
  <si>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</si>
  <si>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</si>
  <si>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</si>
  <si>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</si>
  <si>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</si>
  <si>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</si>
  <si>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</si>
  <si>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</si>
  <si>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</si>
  <si>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</si>
  <si>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</si>
  <si>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</si>
  <si>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</si>
  <si>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</si>
  <si>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</si>
  <si>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</si>
  <si>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</si>
  <si>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</si>
  <si>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</si>
  <si>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</si>
  <si>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</si>
  <si>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</si>
  <si>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</si>
  <si>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</si>
  <si>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</si>
  <si>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</si>
  <si>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</si>
  <si>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</si>
  <si>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</si>
  <si>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</si>
  <si>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</si>
  <si>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</si>
  <si>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</si>
  <si>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</si>
  <si>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</si>
  <si>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</si>
  <si>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</si>
  <si>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</si>
  <si>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</si>
  <si>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</si>
  <si>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</si>
  <si>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</si>
  <si>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</si>
  <si>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</si>
  <si>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</si>
  <si>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</si>
  <si>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</si>
  <si>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</si>
  <si>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</si>
  <si>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</si>
  <si>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</si>
  <si>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</si>
  <si>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</si>
  <si>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</si>
  <si>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</si>
  <si>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</si>
  <si>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</si>
  <si>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</si>
  <si>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</si>
  <si>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</si>
  <si>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</si>
  <si>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</si>
  <si>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</si>
  <si>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</si>
  <si>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</si>
  <si>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</si>
  <si>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</si>
  <si>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</si>
  <si>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</si>
  <si>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</si>
  <si>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</si>
  <si>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</si>
  <si>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</si>
  <si>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</si>
  <si>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</si>
  <si>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</si>
  <si>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</si>
  <si>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</si>
  <si>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</si>
  <si>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</si>
  <si>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</si>
  <si>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</si>
  <si>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</si>
  <si>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</si>
  <si>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</si>
  <si>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</si>
  <si>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</si>
  <si>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</si>
  <si>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</si>
  <si>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</si>
  <si>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</si>
  <si>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</si>
  <si>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</si>
  <si>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</si>
  <si>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</si>
  <si>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</si>
  <si>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</si>
  <si>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</si>
  <si>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</si>
  <si>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</si>
  <si>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</si>
  <si>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</si>
  <si>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</si>
  <si>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</si>
  <si>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</si>
  <si>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</si>
  <si>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</si>
  <si>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</si>
  <si>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</si>
  <si>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</si>
  <si>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</si>
  <si>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</si>
  <si>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</si>
  <si>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</si>
  <si>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</si>
  <si>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</si>
  <si>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</si>
  <si>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</si>
  <si>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</si>
  <si>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</si>
  <si>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</si>
  <si>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</si>
  <si>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</si>
  <si>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</si>
  <si>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</si>
  <si>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</si>
  <si>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</si>
  <si>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</si>
  <si>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</si>
  <si>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</si>
  <si>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</si>
  <si>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</si>
  <si>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</si>
  <si>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</si>
  <si>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</si>
  <si>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</si>
  <si>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</si>
  <si>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</si>
  <si>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</si>
  <si>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</si>
  <si>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</si>
  <si>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</si>
  <si>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</si>
  <si>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</si>
  <si>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</si>
  <si>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</si>
  <si>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</si>
  <si>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</si>
  <si>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</si>
  <si>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</si>
  <si>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</si>
  <si>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</si>
  <si>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</si>
  <si>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</si>
  <si>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</si>
  <si>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</si>
  <si>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</si>
  <si>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</si>
  <si>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</si>
  <si>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</si>
  <si>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</si>
  <si>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</si>
  <si>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</si>
  <si>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</si>
  <si>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</si>
  <si>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</si>
  <si>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</si>
  <si>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</si>
  <si>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</si>
  <si>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</si>
  <si>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</si>
  <si>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</si>
  <si>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</si>
  <si>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</si>
  <si>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</si>
  <si>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</si>
  <si>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</si>
  <si>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</si>
  <si>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</si>
  <si>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</si>
  <si>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</si>
  <si>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</si>
  <si>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</si>
  <si>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</si>
  <si>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</si>
  <si>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</si>
  <si>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</si>
  <si>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</si>
  <si>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</si>
  <si>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</si>
  <si>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</si>
  <si>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</si>
  <si>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</si>
  <si>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</si>
  <si>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</si>
  <si>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</si>
  <si>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</si>
  <si>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</si>
  <si>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</si>
  <si>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</si>
  <si>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</si>
  <si>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</si>
  <si>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</si>
  <si>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</si>
  <si>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</si>
  <si>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</si>
  <si>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</si>
  <si>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</si>
  <si>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</si>
  <si>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</si>
  <si>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</si>
  <si>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</si>
  <si>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</si>
  <si>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</si>
  <si>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</si>
  <si>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</si>
  <si>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</si>
  <si>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</si>
  <si>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</si>
  <si>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</si>
  <si>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</si>
  <si>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</si>
  <si>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</si>
  <si>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</si>
  <si>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</si>
  <si>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</si>
  <si>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</si>
  <si>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</si>
  <si>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</si>
  <si>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</si>
  <si>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</si>
  <si>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</si>
  <si>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</si>
  <si>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</si>
  <si>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</si>
  <si>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</si>
  <si>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</si>
  <si>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</si>
  <si>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</si>
  <si>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</si>
  <si>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</si>
  <si>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</si>
  <si>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</si>
  <si>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</si>
  <si>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</si>
  <si>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</si>
  <si>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</si>
  <si>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</si>
  <si>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</si>
  <si>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</si>
  <si>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</si>
  <si>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</si>
  <si>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</si>
  <si>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</si>
  <si>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</si>
  <si>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</si>
  <si>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</si>
  <si>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</si>
  <si>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</si>
  <si>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</si>
  <si>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</si>
  <si>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</si>
  <si>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</si>
  <si>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</si>
  <si>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</si>
  <si>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</si>
  <si>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</si>
  <si>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</si>
  <si>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</si>
  <si>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</si>
  <si>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</si>
  <si>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</si>
  <si>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</si>
  <si>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</si>
  <si>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</si>
  <si>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</si>
  <si>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</si>
  <si>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</si>
  <si>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</si>
  <si>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</si>
  <si>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</si>
  <si>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</si>
  <si>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</si>
  <si>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</si>
  <si>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</si>
  <si>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</si>
  <si>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</si>
  <si>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</si>
  <si>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</si>
  <si>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</si>
  <si>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</si>
  <si>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</si>
  <si>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</si>
  <si>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</si>
  <si>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</si>
  <si>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</si>
  <si>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</si>
  <si>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</si>
  <si>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</si>
  <si>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</si>
  <si>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</si>
  <si>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</si>
  <si>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</si>
  <si>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</si>
  <si>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</si>
  <si>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</si>
  <si>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</si>
  <si>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</si>
  <si>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</si>
  <si>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</si>
  <si>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</si>
  <si>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</si>
  <si>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</si>
  <si>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</si>
  <si>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</si>
  <si>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</si>
  <si>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</si>
  <si>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</si>
  <si>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</si>
  <si>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</si>
  <si>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</si>
  <si>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</si>
  <si>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</si>
  <si>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</si>
  <si>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</si>
  <si>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</si>
  <si>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</si>
  <si>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</si>
  <si>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</si>
  <si>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</si>
  <si>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</si>
  <si>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</si>
  <si>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</si>
  <si>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</si>
  <si>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</si>
  <si>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</si>
  <si>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</si>
  <si>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</si>
  <si>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</si>
  <si>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</si>
  <si>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</si>
  <si>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</si>
  <si>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</si>
  <si>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</si>
  <si>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</si>
  <si>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</si>
  <si>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</si>
  <si>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</si>
  <si>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</si>
  <si>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</si>
  <si>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</si>
  <si>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</si>
  <si>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</si>
  <si>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</si>
  <si>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</si>
  <si>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</si>
  <si>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</si>
  <si>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</si>
  <si>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</si>
  <si>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</si>
  <si>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</si>
  <si>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</si>
  <si>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</si>
  <si>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</si>
  <si>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</si>
  <si>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</si>
  <si>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</si>
  <si>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</si>
  <si>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</si>
  <si>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</si>
  <si>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</si>
  <si>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</si>
  <si>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</si>
  <si>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</si>
  <si>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</si>
  <si>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</si>
  <si>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</si>
  <si>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</si>
  <si>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</si>
  <si>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</si>
  <si>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</si>
  <si>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</si>
  <si>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</si>
  <si>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</si>
  <si>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</si>
  <si>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</si>
  <si>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</si>
  <si>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</si>
  <si>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</si>
  <si>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</si>
  <si>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</si>
  <si>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</si>
  <si>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</si>
  <si>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</si>
  <si>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</si>
  <si>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</si>
  <si>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</si>
  <si>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</si>
  <si>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</si>
  <si>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</si>
  <si>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</si>
  <si>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</si>
  <si>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</si>
  <si>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</si>
  <si>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</si>
  <si>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</si>
  <si>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</si>
  <si>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</si>
  <si>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</si>
  <si>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</si>
  <si>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</si>
  <si>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</si>
  <si>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</si>
  <si>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</si>
  <si>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</si>
  <si>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</si>
  <si>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</si>
  <si>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</si>
  <si>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</si>
  <si>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</si>
  <si>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</si>
  <si>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</si>
  <si>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</si>
  <si>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</si>
  <si>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</si>
  <si>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</si>
  <si>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</si>
  <si>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</si>
  <si>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</si>
  <si>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</si>
  <si>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</si>
  <si>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</si>
  <si>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</si>
  <si>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</si>
  <si>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</si>
  <si>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</si>
  <si>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</si>
  <si>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</si>
  <si>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</si>
  <si>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</si>
  <si>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</si>
  <si>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</si>
  <si>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</si>
  <si>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</si>
  <si>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</si>
  <si>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</si>
  <si>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</si>
  <si>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</si>
  <si>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</si>
  <si>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</si>
  <si>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</si>
  <si>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</si>
  <si>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</si>
  <si>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</si>
  <si>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</si>
  <si>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</si>
  <si>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</si>
  <si>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</si>
  <si>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</si>
  <si>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</si>
  <si>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</si>
  <si>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</si>
  <si>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</si>
  <si>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</si>
  <si>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</si>
  <si>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</si>
  <si>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</si>
  <si>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</si>
  <si>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</si>
  <si>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</si>
  <si>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</si>
  <si>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</si>
  <si>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</si>
  <si>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</si>
  <si>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</si>
  <si>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</si>
  <si>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</si>
  <si>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</si>
  <si>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</si>
  <si>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</si>
  <si>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</si>
  <si>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</si>
  <si>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</si>
  <si>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</si>
  <si>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</si>
  <si>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</si>
  <si>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</si>
  <si>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</si>
  <si>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</si>
  <si>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</si>
  <si>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</si>
  <si>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</si>
  <si>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</si>
  <si>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</si>
  <si>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</si>
  <si>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</si>
  <si>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</si>
  <si>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</si>
  <si>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</si>
  <si>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</si>
  <si>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</si>
  <si>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</si>
  <si>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</si>
  <si>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</si>
  <si>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</si>
  <si>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</si>
  <si>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</si>
  <si>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</si>
  <si>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</si>
  <si>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</si>
  <si>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</si>
  <si>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</si>
  <si>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</si>
  <si>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</si>
  <si>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</si>
  <si>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</si>
  <si>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</si>
  <si>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</si>
  <si>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</si>
  <si>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</si>
  <si>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</si>
  <si>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</si>
  <si>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</si>
  <si>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</si>
  <si>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</si>
  <si>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</si>
  <si>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</si>
  <si>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</si>
  <si>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</si>
  <si>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</si>
  <si>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</si>
  <si>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</si>
  <si>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</si>
  <si>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</si>
  <si>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</si>
  <si>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</si>
  <si>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</si>
  <si>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</si>
  <si>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</si>
  <si>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</si>
  <si>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</si>
  <si>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</si>
  <si>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</si>
  <si>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</si>
  <si>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</si>
  <si>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</si>
  <si>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</si>
  <si>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</si>
  <si>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</si>
  <si>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</si>
  <si>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</si>
  <si>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</si>
  <si>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</si>
  <si>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</si>
  <si>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</si>
  <si>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</si>
  <si>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</si>
  <si>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</si>
  <si>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</si>
  <si>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</si>
  <si>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</si>
  <si>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</si>
  <si>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</si>
  <si>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</si>
  <si>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</si>
  <si>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</si>
  <si>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</si>
  <si>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</si>
  <si>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</si>
  <si>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</si>
  <si>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</si>
  <si>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</si>
  <si>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</si>
  <si>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</si>
  <si>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</si>
  <si>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</si>
  <si>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</si>
  <si>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</si>
  <si>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</si>
  <si>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</si>
  <si>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</si>
  <si>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</si>
  <si>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</si>
  <si>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</si>
  <si>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</si>
  <si>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</si>
  <si>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</si>
  <si>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</si>
  <si>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</si>
  <si>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</si>
  <si>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</si>
  <si>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</si>
  <si>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</si>
  <si>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</si>
  <si>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</si>
  <si>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</si>
  <si>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</si>
  <si>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</si>
  <si>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</si>
  <si>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</si>
  <si>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</si>
  <si>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</si>
  <si>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</si>
  <si>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</si>
  <si>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</si>
  <si>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</si>
  <si>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</si>
  <si>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</si>
  <si>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</si>
  <si>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</si>
  <si>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</si>
  <si>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</si>
  <si>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</si>
  <si>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</si>
  <si>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</si>
  <si>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</si>
  <si>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</si>
  <si>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</si>
  <si>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</si>
  <si>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</si>
  <si>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</si>
  <si>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</si>
  <si>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</si>
  <si>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</si>
  <si>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</si>
  <si>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</si>
  <si>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</si>
  <si>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</si>
  <si>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</si>
  <si>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</si>
  <si>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</si>
  <si>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</si>
  <si>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</si>
  <si>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</si>
  <si>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</si>
  <si>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</si>
  <si>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</si>
  <si>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</si>
  <si>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</si>
  <si>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</si>
  <si>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</si>
  <si>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</si>
  <si>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</si>
  <si>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</si>
  <si>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</si>
  <si>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</si>
  <si>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</si>
  <si>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</si>
  <si>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</si>
  <si>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</si>
  <si>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</si>
  <si>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</si>
  <si>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</si>
  <si>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</si>
  <si>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</si>
  <si>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</si>
  <si>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</si>
  <si>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</si>
  <si>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</si>
  <si>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</si>
  <si>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</si>
  <si>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</si>
  <si>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</si>
  <si>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</si>
  <si>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</si>
  <si>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</si>
  <si>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</si>
  <si>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</si>
  <si>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</si>
  <si>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</si>
  <si>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</si>
  <si>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</si>
  <si>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</si>
  <si>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</si>
  <si>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</si>
  <si>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</si>
  <si>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</si>
  <si>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</si>
  <si>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</si>
  <si>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</si>
  <si>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</si>
  <si>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</si>
  <si>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</si>
  <si>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</si>
  <si>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</si>
  <si>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</si>
  <si>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</si>
  <si>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</si>
  <si>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</si>
  <si>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</si>
  <si>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</si>
  <si>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</si>
  <si>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</si>
  <si>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</si>
  <si>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</si>
  <si>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</si>
  <si>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</si>
  <si>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</si>
  <si>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</si>
  <si>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</si>
  <si>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</si>
  <si>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</si>
  <si>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</si>
  <si>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</si>
  <si>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</si>
  <si>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</si>
  <si>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</si>
  <si>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</si>
  <si>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</si>
  <si>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</si>
  <si>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</si>
  <si>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</si>
  <si>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</si>
  <si>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</si>
  <si>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</si>
  <si>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</si>
  <si>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</si>
  <si>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</si>
  <si>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</si>
  <si>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</si>
  <si>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</si>
  <si>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</si>
  <si>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</si>
  <si>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</si>
  <si>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</si>
  <si>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</si>
  <si>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</si>
  <si>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</si>
  <si>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</si>
  <si>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</si>
  <si>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</si>
  <si>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</si>
  <si>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</si>
  <si>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</si>
  <si>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</si>
  <si>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</si>
  <si>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</si>
  <si>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</si>
  <si>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</si>
  <si>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</si>
  <si>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</si>
  <si>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</si>
  <si>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</si>
  <si>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</si>
  <si>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</si>
  <si>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</si>
  <si>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</si>
  <si>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</si>
  <si>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</si>
  <si>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</si>
  <si>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</si>
  <si>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</si>
  <si>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</si>
  <si>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</si>
  <si>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</si>
  <si>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</si>
  <si>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</si>
  <si>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</si>
  <si>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</si>
  <si>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</si>
  <si>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</si>
  <si>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</si>
  <si>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</si>
  <si>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</si>
  <si>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</si>
  <si>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</si>
  <si>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</si>
  <si>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</si>
  <si>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</si>
  <si>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</si>
  <si>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</si>
  <si>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</si>
  <si>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</si>
  <si>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</si>
  <si>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</si>
  <si>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</si>
  <si>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</si>
  <si>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</si>
  <si>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</si>
  <si>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</si>
  <si>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</si>
  <si>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</si>
  <si>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</si>
  <si>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</si>
  <si>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</si>
  <si>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</si>
  <si>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</si>
  <si>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</si>
  <si>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</si>
  <si>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</si>
  <si>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</si>
  <si>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</si>
  <si>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</si>
  <si>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</si>
  <si>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</si>
  <si>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</si>
  <si>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</si>
  <si>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</si>
  <si>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</si>
  <si>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</si>
  <si>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</si>
  <si>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</si>
  <si>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</si>
  <si>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</si>
  <si>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</si>
  <si>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</si>
  <si>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</si>
  <si>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</si>
  <si>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</si>
  <si>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</si>
  <si>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</si>
  <si>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</si>
  <si>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</si>
  <si>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</si>
  <si>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</si>
  <si>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</si>
  <si>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</si>
  <si>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</si>
  <si>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</si>
  <si>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</si>
  <si>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</si>
  <si>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</si>
  <si>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</si>
  <si>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</si>
  <si>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</si>
  <si>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</si>
  <si>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</si>
  <si>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</si>
  <si>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</si>
  <si>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</si>
  <si>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</si>
  <si>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</si>
  <si>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</si>
  <si>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</si>
  <si>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</si>
  <si>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</si>
  <si>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</si>
  <si>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</si>
  <si>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</si>
  <si>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</si>
  <si>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</si>
  <si>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</si>
  <si>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</si>
  <si>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</si>
  <si>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</si>
  <si>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</si>
  <si>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</si>
  <si>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</si>
  <si>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</si>
  <si>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</si>
  <si>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</si>
  <si>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</si>
  <si>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</si>
  <si>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</si>
  <si>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</si>
  <si>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</si>
  <si>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</si>
  <si>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</si>
  <si>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</si>
  <si>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</si>
  <si>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</si>
  <si>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</si>
  <si>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</si>
  <si>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</si>
  <si>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</si>
  <si>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</si>
  <si>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</si>
  <si>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</si>
  <si>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</si>
  <si>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</si>
  <si>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</si>
  <si>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</si>
  <si>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</si>
  <si>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</si>
  <si>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</si>
  <si>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</si>
  <si>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</si>
  <si>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</si>
  <si>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</si>
  <si>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</si>
  <si>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</si>
  <si>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</si>
  <si>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</si>
  <si>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</si>
  <si>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</si>
  <si>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</si>
  <si>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</si>
  <si>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</si>
  <si>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</si>
  <si>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</si>
  <si>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</si>
  <si>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</si>
  <si>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</si>
  <si>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</si>
  <si>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</si>
  <si>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</si>
  <si>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</si>
  <si>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</si>
  <si>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</si>
  <si>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</si>
  <si>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</si>
  <si>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</si>
  <si>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</si>
  <si>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</si>
  <si>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</si>
  <si>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</si>
  <si>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</si>
  <si>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</si>
  <si>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</si>
  <si>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</si>
  <si>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</si>
  <si>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</si>
  <si>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</si>
  <si>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</si>
  <si>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</si>
  <si>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</si>
  <si>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</si>
  <si>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</si>
  <si>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</si>
  <si>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</si>
  <si>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</si>
  <si>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</si>
  <si>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</si>
  <si>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</si>
  <si>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</si>
  <si>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</si>
  <si>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</si>
  <si>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</si>
  <si>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</si>
  <si>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</si>
  <si>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</si>
  <si>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</si>
  <si>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</si>
  <si>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</si>
  <si>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</si>
  <si>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</si>
  <si>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</si>
  <si>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</si>
  <si>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</si>
  <si>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</si>
  <si>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</si>
  <si>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</si>
  <si>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</si>
  <si>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</si>
  <si>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</si>
  <si>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</si>
  <si>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</si>
  <si>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</si>
  <si>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</si>
  <si>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</si>
  <si>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</si>
  <si>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</si>
  <si>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</si>
  <si>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</si>
  <si>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</si>
  <si>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</si>
  <si>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</si>
  <si>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</si>
  <si>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</si>
  <si>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</si>
  <si>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</si>
  <si>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</si>
  <si>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</si>
  <si>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</si>
  <si>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</si>
  <si>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</si>
  <si>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</si>
  <si>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</si>
  <si>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</si>
  <si>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</si>
  <si>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</si>
  <si>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</si>
  <si>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</si>
  <si>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</si>
  <si>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</si>
  <si>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</si>
  <si>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</si>
  <si>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</si>
  <si>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</si>
  <si>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</si>
  <si>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</si>
  <si>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</si>
  <si>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</si>
  <si>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</si>
  <si>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</si>
  <si>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</si>
  <si>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</si>
  <si>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</si>
  <si>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</si>
  <si>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</si>
  <si>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</si>
  <si>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</si>
  <si>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</si>
  <si>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</si>
  <si>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</si>
  <si>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</si>
  <si>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</si>
  <si>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</si>
  <si>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</si>
  <si>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</si>
  <si>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</si>
  <si>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</si>
  <si>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</si>
  <si>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</si>
  <si>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</si>
  <si>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</si>
  <si>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</si>
  <si>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</si>
  <si>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</si>
  <si>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</si>
  <si>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</si>
  <si>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</si>
  <si>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</si>
  <si>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</si>
  <si>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</si>
  <si>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</si>
  <si>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</si>
  <si>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</si>
  <si>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</si>
  <si>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</si>
  <si>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</si>
  <si>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</si>
  <si>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</si>
  <si>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</si>
  <si>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</si>
  <si>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</si>
  <si>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</si>
  <si>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</si>
  <si>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</si>
  <si>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</si>
  <si>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</si>
  <si>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</si>
  <si>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</si>
  <si>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</si>
  <si>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</si>
  <si>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</si>
  <si>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</si>
  <si>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</si>
  <si>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</si>
  <si>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</si>
  <si>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</si>
  <si>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</si>
  <si>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</si>
  <si>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</si>
  <si>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</si>
  <si>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</si>
  <si>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</si>
  <si>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</si>
  <si>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</si>
  <si>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</si>
  <si>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</si>
  <si>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</si>
  <si>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</si>
  <si>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</si>
  <si>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</si>
  <si>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</si>
  <si>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</si>
  <si>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</si>
  <si>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</si>
  <si>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</si>
  <si>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</si>
  <si>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</si>
  <si>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</si>
  <si>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</si>
  <si>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</si>
  <si>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</si>
  <si>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</si>
  <si>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</si>
  <si>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</si>
  <si>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</si>
  <si>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</si>
  <si>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</si>
  <si>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</si>
  <si>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</si>
  <si>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</si>
  <si>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</si>
  <si>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</si>
  <si>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</si>
  <si>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</si>
  <si>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</si>
  <si>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</si>
  <si>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</si>
  <si>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</si>
  <si>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</si>
  <si>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</si>
  <si>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</si>
  <si>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</si>
  <si>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</si>
  <si>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</si>
  <si>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</si>
  <si>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</si>
  <si>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</si>
  <si>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</si>
  <si>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</si>
  <si>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</si>
  <si>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</si>
  <si>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</si>
  <si>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</si>
  <si>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</si>
  <si>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</si>
  <si>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</si>
  <si>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</si>
  <si>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</si>
  <si>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</si>
  <si>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</si>
  <si>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</si>
  <si>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</si>
  <si>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</si>
  <si>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</si>
  <si>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</si>
  <si>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</si>
  <si>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</si>
  <si>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</si>
  <si>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</si>
  <si>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</si>
  <si>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</si>
  <si>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</si>
  <si>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</si>
  <si>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</si>
  <si>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</si>
  <si>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</si>
  <si>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</si>
  <si>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</si>
  <si>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</si>
  <si>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</si>
  <si>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</si>
  <si>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</si>
  <si>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</si>
  <si>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</si>
  <si>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</si>
  <si>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</si>
  <si>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</si>
  <si>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</si>
  <si>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</si>
  <si>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</si>
  <si>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</si>
  <si>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</si>
  <si>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</si>
  <si>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</si>
  <si>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</si>
  <si>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</si>
  <si>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</si>
  <si>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</si>
  <si>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</si>
  <si>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</si>
  <si>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</si>
  <si>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</si>
  <si>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</si>
  <si>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</si>
  <si>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</si>
  <si>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</si>
  <si>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</si>
  <si>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</si>
  <si>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</si>
  <si>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</si>
  <si>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</si>
  <si>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</si>
  <si>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</si>
  <si>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</si>
  <si>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</si>
  <si>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</si>
  <si>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</si>
  <si>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</si>
  <si>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</si>
  <si>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</si>
  <si>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</si>
  <si>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</si>
  <si>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</si>
  <si>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</si>
  <si>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</si>
  <si>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</si>
  <si>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</si>
  <si>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</si>
  <si>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</si>
  <si>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</si>
  <si>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</si>
  <si>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</si>
  <si>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</si>
  <si>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</si>
  <si>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</si>
  <si>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</si>
  <si>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</si>
  <si>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</si>
  <si>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</si>
  <si>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</si>
  <si>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</si>
  <si>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</si>
  <si>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</si>
  <si>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</si>
  <si>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</si>
  <si>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</si>
  <si>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</si>
  <si>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</si>
  <si>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</si>
  <si>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</si>
  <si>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</si>
  <si>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</si>
  <si>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</si>
  <si>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</si>
  <si>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</si>
  <si>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</si>
  <si>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</si>
  <si>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</si>
  <si>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</si>
  <si>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</si>
  <si>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</si>
  <si>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</si>
  <si>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</si>
  <si>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</si>
  <si>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</si>
  <si>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</si>
  <si>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</si>
  <si>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</si>
  <si>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</si>
  <si>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</si>
  <si>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</si>
  <si>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</si>
  <si>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</si>
  <si>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</si>
  <si>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</si>
  <si>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</si>
  <si>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</si>
  <si>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</si>
  <si>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</si>
  <si>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</si>
  <si>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</si>
  <si>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</si>
  <si>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</si>
  <si>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</si>
  <si>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</si>
  <si>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</si>
  <si>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</si>
  <si>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</si>
  <si>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</si>
  <si>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</si>
  <si>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</si>
  <si>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</si>
  <si>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</si>
  <si>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</si>
  <si>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</si>
  <si>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</si>
  <si>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</si>
  <si>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</si>
  <si>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</si>
  <si>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</si>
  <si>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</si>
  <si>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</si>
  <si>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</si>
  <si>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</si>
  <si>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</si>
  <si>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</si>
  <si>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</si>
  <si>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</si>
  <si>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</si>
  <si>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</si>
  <si>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</si>
  <si>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</si>
  <si>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</si>
  <si>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</si>
  <si>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</si>
  <si>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</si>
  <si>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</si>
  <si>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</si>
  <si>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</si>
  <si>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</si>
  <si>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</si>
  <si>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</si>
  <si>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</si>
  <si>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</si>
  <si>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</si>
  <si>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</si>
  <si>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</si>
  <si>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</si>
  <si>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</si>
  <si>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</si>
  <si>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</si>
  <si>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</si>
  <si>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</si>
  <si>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</si>
  <si>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</si>
  <si>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</si>
  <si>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</si>
  <si>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</si>
  <si>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</si>
  <si>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</si>
  <si>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</si>
  <si>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</si>
  <si>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</si>
  <si>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</si>
  <si>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</si>
  <si>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</si>
  <si>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</si>
  <si>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</si>
  <si>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</si>
  <si>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</si>
  <si>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</si>
  <si>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</si>
  <si>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</si>
  <si>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</si>
  <si>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</si>
  <si>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</si>
  <si>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</si>
  <si>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</si>
  <si>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</si>
  <si>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</si>
  <si>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</si>
  <si>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</si>
  <si>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</si>
  <si>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</si>
  <si>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</si>
  <si>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</si>
  <si>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</si>
  <si>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</si>
  <si>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</si>
  <si>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</si>
  <si>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</si>
  <si>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</si>
  <si>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</si>
  <si>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</si>
  <si>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</si>
  <si>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</si>
  <si>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</si>
  <si>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</si>
  <si>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</si>
  <si>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</si>
  <si>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</si>
  <si>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</si>
  <si>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</si>
  <si>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</si>
  <si>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</si>
  <si>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</si>
  <si>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</si>
  <si>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</si>
  <si>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</si>
  <si>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</si>
  <si>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</si>
  <si>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</si>
  <si>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</si>
  <si>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</si>
  <si>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</si>
  <si>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</si>
  <si>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</si>
  <si>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</si>
  <si>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</si>
  <si>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</si>
  <si>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</si>
  <si>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</si>
  <si>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</si>
  <si>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</si>
  <si>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</si>
  <si>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</si>
  <si>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</si>
  <si>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</si>
  <si>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</si>
  <si>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</si>
  <si>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</si>
  <si>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</si>
  <si>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</si>
  <si>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</si>
  <si>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</si>
  <si>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</si>
  <si>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</si>
  <si>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</si>
  <si>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</si>
  <si>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</si>
  <si>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</si>
  <si>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</si>
  <si>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</si>
  <si>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</si>
  <si>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</si>
  <si>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</si>
  <si>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</si>
  <si>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</si>
  <si>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</si>
  <si>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</si>
  <si>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</si>
  <si>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</si>
  <si>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</si>
  <si>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</si>
  <si>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</si>
  <si>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</si>
  <si>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</si>
  <si>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</si>
  <si>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</si>
  <si>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</si>
  <si>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</si>
  <si>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</si>
  <si>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</si>
  <si>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</si>
  <si>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</si>
  <si>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</si>
  <si>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</si>
  <si>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</si>
  <si>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</si>
  <si>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</si>
  <si>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</si>
  <si>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</si>
  <si>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</si>
  <si>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</si>
  <si>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</si>
  <si>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</si>
  <si>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</si>
  <si>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</si>
  <si>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</si>
  <si>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</si>
  <si>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</si>
  <si>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</si>
  <si>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</si>
  <si>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</si>
  <si>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</si>
  <si>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</si>
  <si>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</si>
  <si>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</si>
  <si>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</si>
  <si>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</si>
  <si>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</si>
  <si>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</si>
  <si>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</si>
  <si>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</si>
  <si>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</si>
  <si>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</si>
  <si>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</si>
  <si>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</si>
  <si>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</si>
  <si>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</si>
  <si>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</si>
  <si>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</si>
  <si>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</si>
  <si>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</si>
  <si>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</si>
  <si>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</si>
  <si>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</si>
  <si>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</si>
  <si>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</si>
  <si>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</si>
  <si>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</si>
  <si>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</si>
  <si>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</si>
  <si>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</si>
  <si>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</si>
  <si>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</si>
  <si>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</si>
  <si>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</si>
  <si>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</si>
  <si>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</si>
  <si>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</si>
  <si>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</si>
  <si>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</si>
  <si>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</si>
  <si>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</si>
  <si>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</si>
  <si>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</si>
  <si>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</si>
  <si>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</si>
  <si>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</si>
  <si>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</si>
  <si>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</si>
  <si>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</si>
  <si>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</si>
  <si>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</si>
  <si>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</si>
  <si>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</si>
  <si>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</si>
  <si>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</si>
  <si>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</si>
  <si>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</si>
  <si>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</si>
  <si>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</si>
  <si>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</si>
  <si>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</si>
  <si>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</si>
  <si>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</si>
  <si>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</si>
  <si>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</si>
  <si>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</si>
  <si>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</si>
  <si>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</si>
  <si>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</si>
  <si>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</si>
  <si>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</si>
  <si>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</si>
  <si>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</si>
  <si>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</si>
  <si>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</si>
  <si>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</si>
  <si>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</si>
  <si>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</si>
  <si>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</si>
  <si>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</si>
  <si>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</si>
  <si>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</si>
  <si>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</si>
  <si>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</si>
  <si>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</si>
  <si>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</si>
  <si>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</si>
  <si>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</si>
  <si>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</si>
  <si>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</si>
  <si>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</si>
  <si>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</si>
  <si>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</si>
  <si>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</si>
  <si>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</si>
  <si>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</si>
  <si>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</si>
  <si>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</si>
  <si>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</si>
  <si>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</si>
  <si>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</si>
  <si>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</si>
  <si>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</si>
  <si>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</si>
  <si>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</si>
  <si>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</si>
  <si>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</si>
  <si>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</si>
  <si>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</si>
  <si>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</si>
  <si>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</si>
  <si>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</si>
  <si>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</si>
  <si>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</si>
  <si>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</si>
  <si>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</si>
  <si>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</si>
  <si>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</si>
  <si>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</si>
  <si>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</si>
  <si>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</si>
  <si>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</si>
  <si>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</si>
  <si>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</si>
  <si>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</si>
  <si>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</si>
  <si>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</si>
  <si>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</si>
  <si>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</si>
  <si>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</si>
  <si>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</si>
  <si>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</si>
  <si>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</si>
  <si>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</si>
  <si>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</si>
  <si>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</si>
  <si>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</si>
  <si>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</si>
  <si>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</si>
  <si>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</si>
  <si>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</si>
  <si>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</si>
  <si>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</si>
  <si>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</si>
  <si>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</si>
  <si>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</si>
  <si>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</si>
  <si>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</si>
  <si>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</si>
  <si>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</si>
  <si>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</si>
  <si>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</si>
  <si>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</si>
  <si>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</si>
  <si>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</si>
  <si>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</si>
  <si>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</si>
  <si>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</si>
  <si>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</si>
  <si>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</si>
  <si>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</si>
  <si>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</si>
  <si>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</si>
  <si>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</si>
  <si>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</si>
  <si>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</si>
  <si>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</si>
  <si>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</si>
  <si>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</si>
  <si>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</si>
  <si>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</si>
  <si>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</si>
  <si>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</si>
  <si>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</si>
  <si>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</si>
  <si>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</si>
  <si>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</si>
  <si>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</si>
  <si>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</si>
  <si>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</si>
  <si>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</si>
  <si>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</si>
  <si>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</si>
  <si>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</si>
  <si>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</si>
  <si>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</si>
  <si>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</si>
  <si>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</si>
  <si>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</si>
  <si>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</si>
  <si>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</si>
  <si>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</si>
  <si>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</si>
  <si>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</si>
  <si>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</si>
  <si>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</si>
  <si>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</si>
  <si>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</si>
  <si>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</si>
  <si>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</si>
  <si>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</si>
  <si>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</si>
  <si>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</si>
  <si>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</si>
  <si>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</si>
  <si>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</si>
  <si>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</si>
  <si>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</si>
  <si>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</si>
  <si>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</si>
  <si>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</si>
  <si>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</si>
  <si>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</si>
  <si>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</si>
  <si>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</si>
  <si>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</si>
  <si>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</si>
  <si>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</si>
  <si>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</si>
  <si>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</si>
  <si>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</si>
  <si>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</si>
  <si>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</si>
  <si>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</si>
  <si>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</si>
  <si>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</si>
  <si>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</si>
  <si>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</si>
  <si>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</si>
  <si>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</si>
  <si>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</si>
  <si>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</si>
  <si>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</si>
  <si>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</si>
  <si>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</si>
  <si>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</si>
  <si>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</si>
  <si>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</si>
  <si>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</si>
  <si>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</si>
  <si>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</si>
  <si>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</si>
  <si>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</si>
  <si>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</si>
  <si>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</si>
  <si>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</si>
  <si>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</si>
  <si>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</si>
  <si>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</si>
  <si>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</si>
  <si>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</si>
  <si>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</si>
  <si>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</si>
  <si>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</si>
  <si>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</si>
  <si>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</si>
  <si>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</si>
  <si>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</si>
  <si>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</si>
  <si>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</si>
  <si>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</si>
  <si>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</si>
  <si>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</si>
  <si>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</si>
  <si>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</si>
  <si>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</si>
  <si>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</si>
  <si>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</si>
  <si>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</si>
  <si>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</si>
  <si>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</si>
  <si>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</si>
  <si>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</si>
  <si>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</si>
  <si>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</si>
  <si>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</si>
  <si>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</si>
  <si>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</si>
  <si>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</si>
  <si>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</si>
  <si>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</si>
  <si>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</si>
  <si>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</si>
  <si>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</si>
  <si>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</si>
  <si>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</si>
  <si>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</si>
  <si>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</si>
  <si>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</si>
  <si>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</si>
  <si>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</si>
  <si>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</si>
  <si>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</si>
  <si>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</si>
  <si>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</si>
  <si>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</si>
  <si>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</si>
  <si>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</si>
  <si>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</si>
  <si>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</si>
  <si>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</si>
  <si>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</si>
  <si>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</si>
  <si>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</si>
  <si>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</si>
  <si>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</si>
  <si>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</si>
  <si>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</si>
  <si>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</si>
  <si>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</si>
  <si>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</si>
  <si>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</si>
  <si>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</si>
  <si>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</si>
  <si>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</si>
  <si>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</si>
  <si>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</si>
  <si>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</si>
  <si>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</si>
  <si>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</si>
  <si>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</si>
  <si>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</si>
  <si>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</si>
  <si>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</si>
  <si>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</si>
  <si>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</si>
  <si>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</si>
  <si>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</si>
  <si>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</si>
  <si>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</si>
  <si>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</si>
  <si>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</si>
  <si>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</si>
  <si>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</si>
  <si>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</si>
  <si>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</si>
  <si>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</si>
  <si>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</si>
  <si>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</si>
  <si>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</si>
  <si>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</si>
  <si>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</si>
  <si>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</si>
  <si>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</si>
  <si>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</si>
  <si>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</si>
  <si>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</si>
  <si>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</si>
  <si>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</si>
  <si>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</si>
  <si>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</si>
  <si>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</si>
  <si>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</si>
  <si>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</si>
  <si>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</si>
  <si>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</si>
  <si>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</si>
  <si>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</si>
  <si>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</si>
  <si>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</si>
  <si>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</si>
  <si>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</si>
  <si>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</si>
  <si>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</si>
  <si>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</si>
  <si>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</si>
  <si>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</si>
  <si>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</si>
  <si>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</si>
  <si>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</si>
  <si>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</si>
  <si>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</si>
  <si>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</si>
  <si>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</si>
  <si>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</si>
  <si>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</si>
  <si>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</si>
  <si>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</si>
  <si>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</si>
  <si>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</si>
  <si>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</si>
  <si>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</si>
  <si>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</si>
  <si>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</si>
  <si>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</si>
  <si>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</si>
  <si>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</si>
  <si>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</si>
  <si>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</si>
  <si>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</si>
  <si>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</si>
  <si>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</si>
  <si>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</si>
  <si>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</si>
  <si>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</si>
  <si>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</si>
  <si>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</si>
  <si>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</si>
  <si>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</si>
  <si>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</si>
  <si>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</si>
  <si>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</si>
  <si>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</si>
  <si>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</si>
  <si>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</si>
  <si>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</si>
  <si>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</si>
  <si>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</si>
  <si>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</si>
  <si>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</si>
  <si>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</si>
  <si>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</si>
  <si>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</si>
  <si>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</si>
  <si>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</si>
  <si>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</si>
  <si>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</si>
  <si>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</si>
  <si>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</si>
  <si>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</si>
  <si>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</si>
  <si>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</si>
  <si>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</si>
  <si>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</si>
  <si>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</si>
  <si>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</si>
  <si>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</si>
  <si>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</si>
  <si>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</si>
  <si>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</si>
  <si>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</si>
  <si>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</si>
  <si>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</si>
  <si>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</si>
  <si>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</si>
  <si>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</si>
  <si>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</si>
  <si>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</si>
  <si>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</si>
  <si>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</si>
  <si>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</si>
  <si>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</si>
  <si>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</si>
  <si>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</si>
  <si>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</si>
  <si>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</si>
  <si>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</si>
  <si>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</si>
  <si>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</si>
  <si>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</si>
  <si>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</si>
  <si>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</si>
  <si>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</si>
  <si>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</si>
  <si>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</si>
  <si>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</si>
  <si>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</si>
  <si>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</si>
  <si>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</si>
  <si>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</si>
  <si>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</si>
  <si>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</si>
  <si>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</si>
  <si>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</si>
  <si>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</si>
  <si>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</si>
  <si>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</si>
  <si>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</si>
  <si>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</si>
  <si>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</si>
  <si>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</si>
  <si>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</si>
  <si>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</si>
  <si>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</si>
  <si>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</si>
  <si>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</si>
  <si>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</si>
  <si>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</si>
  <si>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</si>
  <si>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</si>
  <si>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</si>
  <si>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</si>
  <si>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</si>
  <si>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</si>
  <si>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</si>
  <si>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</si>
  <si>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</si>
  <si>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</si>
  <si>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</si>
  <si>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</si>
  <si>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</si>
  <si>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</si>
  <si>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</si>
  <si>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</si>
  <si>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</si>
  <si>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</si>
  <si>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</si>
  <si>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</si>
  <si>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</si>
  <si>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</si>
  <si>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</si>
  <si>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</si>
  <si>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</si>
  <si>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</si>
  <si>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</si>
  <si>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</si>
  <si>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</si>
  <si>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</si>
  <si>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</si>
  <si>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</si>
  <si>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</si>
  <si>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</si>
  <si>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</si>
  <si>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</si>
  <si>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</si>
  <si>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</si>
  <si>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</si>
  <si>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</si>
  <si>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</si>
  <si>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</si>
  <si>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</si>
  <si>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</si>
  <si>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</si>
  <si>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</si>
  <si>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</si>
  <si>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</si>
  <si>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</si>
  <si>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</si>
  <si>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</si>
  <si>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</si>
  <si>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</si>
  <si>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</si>
  <si>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</si>
  <si>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</si>
  <si>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</si>
  <si>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</si>
  <si>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</si>
  <si>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</si>
  <si>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</si>
  <si>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</si>
  <si>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</si>
  <si>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</si>
  <si>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</si>
  <si>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</si>
  <si>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</si>
  <si>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</si>
  <si>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</si>
  <si>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</si>
  <si>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</si>
  <si>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</si>
  <si>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</si>
  <si>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</si>
  <si>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</si>
  <si>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</si>
  <si>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</si>
  <si>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</si>
  <si>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</si>
  <si>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</si>
  <si>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</si>
  <si>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</si>
  <si>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</si>
  <si>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</si>
  <si>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</si>
  <si>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</si>
  <si>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</si>
  <si>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</si>
  <si>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</si>
  <si>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</si>
  <si>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</si>
  <si>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</si>
  <si>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</si>
  <si>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</si>
  <si>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</si>
  <si>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</si>
  <si>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</si>
  <si>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</si>
  <si>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</si>
  <si>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</si>
  <si>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</si>
  <si>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</si>
  <si>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</si>
  <si>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</si>
  <si>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</si>
  <si>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</si>
  <si>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</si>
  <si>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</si>
  <si>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</si>
  <si>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</si>
  <si>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</si>
  <si>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</si>
  <si>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</si>
  <si>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</si>
  <si>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</si>
  <si>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</si>
  <si>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</si>
  <si>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</si>
  <si>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</si>
  <si>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</si>
  <si>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</si>
  <si>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</si>
  <si>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</si>
  <si>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</si>
  <si>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</si>
  <si>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</si>
  <si>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</si>
  <si>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</si>
  <si>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</si>
  <si>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</si>
  <si>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</si>
  <si>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</si>
  <si>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</si>
  <si>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</si>
  <si>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</si>
  <si>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</si>
  <si>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</si>
  <si>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</si>
  <si>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</si>
  <si>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</si>
  <si>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</si>
  <si>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</si>
  <si>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</si>
  <si>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</si>
  <si>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</si>
  <si>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</si>
  <si>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</si>
  <si>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</si>
  <si>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</si>
  <si>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</si>
  <si>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</si>
  <si>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</si>
  <si>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</si>
  <si>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</si>
  <si>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</si>
  <si>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</si>
  <si>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</si>
  <si>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</si>
  <si>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</si>
  <si>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</si>
  <si>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</si>
  <si>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</si>
  <si>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</si>
  <si>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</si>
  <si>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</si>
  <si>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</si>
  <si>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</si>
  <si>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</si>
  <si>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</si>
  <si>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</si>
  <si>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</si>
  <si>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</si>
  <si>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</si>
  <si>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</si>
  <si>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</si>
  <si>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</si>
  <si>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</si>
  <si>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</si>
  <si>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</si>
  <si>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</si>
  <si>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</si>
  <si>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</si>
  <si>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</si>
  <si>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</si>
  <si>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</si>
  <si>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</si>
  <si>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</si>
  <si>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</si>
  <si>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</si>
  <si>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</si>
  <si>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</si>
  <si>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</si>
  <si>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</si>
  <si>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</si>
  <si>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</si>
  <si>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</si>
  <si>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</si>
  <si>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</si>
  <si>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</si>
  <si>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</si>
  <si>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</si>
  <si>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</si>
  <si>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</si>
  <si>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</si>
  <si>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</si>
  <si>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</si>
  <si>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</si>
  <si>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</si>
  <si>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</si>
  <si>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</si>
  <si>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</si>
  <si>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</si>
  <si>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</si>
  <si>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</si>
  <si>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</si>
  <si>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</si>
  <si>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</si>
  <si>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</si>
  <si>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</si>
  <si>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</si>
  <si>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</si>
  <si>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</si>
  <si>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</si>
  <si>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</si>
  <si>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</si>
  <si>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</si>
  <si>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</si>
  <si>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</si>
  <si>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</si>
  <si>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</si>
  <si>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</si>
  <si>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</si>
  <si>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</si>
  <si>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</si>
  <si>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</si>
  <si>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</si>
  <si>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</si>
  <si>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</si>
  <si>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</si>
  <si>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</si>
  <si>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</si>
  <si>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</si>
  <si>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</si>
  <si>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</si>
  <si>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</si>
  <si>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</si>
  <si>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</si>
  <si>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</si>
  <si>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</si>
  <si>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</si>
  <si>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</si>
  <si>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</si>
  <si>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</si>
  <si>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</si>
  <si>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</si>
  <si>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</si>
  <si>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</si>
  <si>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</si>
  <si>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</si>
  <si>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</si>
  <si>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</si>
  <si>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</si>
  <si>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</si>
  <si>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</si>
  <si>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</si>
  <si>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</si>
  <si>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</si>
  <si>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</si>
  <si>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</si>
  <si>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</si>
  <si>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</si>
  <si>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</si>
  <si>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</si>
  <si>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</si>
  <si>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</si>
  <si>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</si>
  <si>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</si>
  <si>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</si>
  <si>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</si>
  <si>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</si>
  <si>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</si>
  <si>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</si>
  <si>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</si>
  <si>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</si>
  <si>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</si>
  <si>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</si>
  <si>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</si>
  <si>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</si>
  <si>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</si>
  <si>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</si>
  <si>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</si>
  <si>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</si>
  <si>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</si>
  <si>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</si>
  <si>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</si>
  <si>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</si>
  <si>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</si>
  <si>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</si>
  <si>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</si>
  <si>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</si>
  <si>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</si>
  <si>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</si>
  <si>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</si>
  <si>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</si>
  <si>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</si>
  <si>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</si>
  <si>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</si>
  <si>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</si>
  <si>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</si>
  <si>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</si>
  <si>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</si>
  <si>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</si>
  <si>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</si>
  <si>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</si>
  <si>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</si>
  <si>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</si>
  <si>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</si>
  <si>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</si>
  <si>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</si>
  <si>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</si>
  <si>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</si>
  <si>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</si>
  <si>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</si>
  <si>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</si>
  <si>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</si>
  <si>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</si>
  <si>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</si>
  <si>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</si>
  <si>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</si>
  <si>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</si>
  <si>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</si>
  <si>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</si>
  <si>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</si>
  <si>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</si>
  <si>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</si>
  <si>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</si>
  <si>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</si>
  <si>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</si>
  <si>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</si>
  <si>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</si>
  <si>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</si>
  <si>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</si>
  <si>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</si>
  <si>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</si>
  <si>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</si>
  <si>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</si>
  <si>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</si>
  <si>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</si>
  <si>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</si>
  <si>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</si>
  <si>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</si>
  <si>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</si>
  <si>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</si>
  <si>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</si>
  <si>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</si>
  <si>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</si>
  <si>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</si>
  <si>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</si>
  <si>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</si>
  <si>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</si>
  <si>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</si>
  <si>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</si>
  <si>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</si>
  <si>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</si>
  <si>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</si>
  <si>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</si>
  <si>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</si>
  <si>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</si>
  <si>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</si>
  <si>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</si>
  <si>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</si>
  <si>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</si>
  <si>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</si>
  <si>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</si>
  <si>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</si>
  <si>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</si>
  <si>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</si>
  <si>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</si>
  <si>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</si>
  <si>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</si>
  <si>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</si>
  <si>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</si>
  <si>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</si>
  <si>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</si>
  <si>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</si>
  <si>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</si>
  <si>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</si>
  <si>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</si>
  <si>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</si>
  <si>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</si>
  <si>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</si>
  <si>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</si>
  <si>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</si>
  <si>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</si>
  <si>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</si>
  <si>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</si>
  <si>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</si>
  <si>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</si>
  <si>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</si>
  <si>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</si>
  <si>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</si>
  <si>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</si>
  <si>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</si>
  <si>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</si>
  <si>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</si>
  <si>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</si>
  <si>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</si>
  <si>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</si>
  <si>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</si>
  <si>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</si>
  <si>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</si>
  <si>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</si>
  <si>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</si>
  <si>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</si>
  <si>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</si>
  <si>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</si>
  <si>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</si>
  <si>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</si>
  <si>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</si>
  <si>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</si>
  <si>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</si>
  <si>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</si>
  <si>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</si>
  <si>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</si>
  <si>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</si>
  <si>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</si>
  <si>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</si>
  <si>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</si>
  <si>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</si>
  <si>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</si>
  <si>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</si>
  <si>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</si>
  <si>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</si>
  <si>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</si>
  <si>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</si>
  <si>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</si>
  <si>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</si>
  <si>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</si>
  <si>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</si>
  <si>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</si>
  <si>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</si>
  <si>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</si>
  <si>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</si>
  <si>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</si>
  <si>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</si>
  <si>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</si>
  <si>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</si>
  <si>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</si>
  <si>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</si>
  <si>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</si>
  <si>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</si>
  <si>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</si>
  <si>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</si>
  <si>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</si>
  <si>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</si>
  <si>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</si>
  <si>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</si>
  <si>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</si>
  <si>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</si>
  <si>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</si>
  <si>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</si>
  <si>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</si>
  <si>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</si>
  <si>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</si>
  <si>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</si>
  <si>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</si>
  <si>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</si>
  <si>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</si>
  <si>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</si>
  <si>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</si>
  <si>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</si>
  <si>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</si>
  <si>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</si>
  <si>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</si>
  <si>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</si>
  <si>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</si>
  <si>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</si>
  <si>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</si>
  <si>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</si>
  <si>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</si>
  <si>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</si>
  <si>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</si>
  <si>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</si>
  <si>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</si>
  <si>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</si>
  <si>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</si>
  <si>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</si>
  <si>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</si>
  <si>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</si>
  <si>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</si>
  <si>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</si>
  <si>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</si>
  <si>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</si>
  <si>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</si>
  <si>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</si>
  <si>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</si>
  <si>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</si>
  <si>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</si>
  <si>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</si>
  <si>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</si>
  <si>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</si>
  <si>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</si>
  <si>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</si>
  <si>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</si>
  <si>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</si>
  <si>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</si>
  <si>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</si>
  <si>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</si>
  <si>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</si>
  <si>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</si>
  <si>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</si>
  <si>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</si>
  <si>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</si>
  <si>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</si>
  <si>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</si>
  <si>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</si>
  <si>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</si>
  <si>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</si>
  <si>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</si>
  <si>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</si>
  <si>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</si>
  <si>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</si>
  <si>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</si>
  <si>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</si>
  <si>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</si>
  <si>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</si>
  <si>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</si>
  <si>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</si>
  <si>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</si>
  <si>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</si>
  <si>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</si>
  <si>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</si>
  <si>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</si>
  <si>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</si>
  <si>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</si>
  <si>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</si>
  <si>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</si>
  <si>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</si>
  <si>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</si>
  <si>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</si>
  <si>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</si>
  <si>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</si>
  <si>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</si>
  <si>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</si>
  <si>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</si>
  <si>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</si>
  <si>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</si>
  <si>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</si>
  <si>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</si>
  <si>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</si>
  <si>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</si>
  <si>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</si>
  <si>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</si>
  <si>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</si>
  <si>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</si>
  <si>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</si>
  <si>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</si>
  <si>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</si>
  <si>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</si>
  <si>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</si>
  <si>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</si>
  <si>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</si>
  <si>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</si>
  <si>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</si>
  <si>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</si>
  <si>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</si>
  <si>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</si>
  <si>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</si>
  <si>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</si>
  <si>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</si>
  <si>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</si>
  <si>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</si>
  <si>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</si>
  <si>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</si>
  <si>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</si>
  <si>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</si>
  <si>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</si>
  <si>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</si>
  <si>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</si>
  <si>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</si>
  <si>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</si>
  <si>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</si>
  <si>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</si>
  <si>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</si>
  <si>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</si>
  <si>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</si>
  <si>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</si>
  <si>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</si>
  <si>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</si>
  <si>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</si>
  <si>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</si>
  <si>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</si>
  <si>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</si>
  <si>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</si>
  <si>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</si>
  <si>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</si>
  <si>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</si>
  <si>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</si>
  <si>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</si>
  <si>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</si>
  <si>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</si>
  <si>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</si>
  <si>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</si>
  <si>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</si>
  <si>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</si>
  <si>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</si>
  <si>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</si>
  <si>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</si>
  <si>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</si>
  <si>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</si>
  <si>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</si>
  <si>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</si>
  <si>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</si>
  <si>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</si>
  <si>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</si>
  <si>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</si>
  <si>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</si>
  <si>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</si>
  <si>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</si>
  <si>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</si>
  <si>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</si>
  <si>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</si>
  <si>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</si>
  <si>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</si>
  <si>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</si>
  <si>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</si>
  <si>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</si>
  <si>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</si>
  <si>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</si>
  <si>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</si>
  <si>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</si>
  <si>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</si>
  <si>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</si>
  <si>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</si>
  <si>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</si>
  <si>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</si>
  <si>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</si>
  <si>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</si>
  <si>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</si>
  <si>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</si>
  <si>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</si>
  <si>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</si>
  <si>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</si>
  <si>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</si>
  <si>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</si>
  <si>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</si>
  <si>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</si>
  <si>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</si>
  <si>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</si>
  <si>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</si>
  <si>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</si>
  <si>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</si>
  <si>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</si>
  <si>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</si>
  <si>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</si>
  <si>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</si>
  <si>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</si>
  <si>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</si>
  <si>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</si>
  <si>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</si>
  <si>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</si>
  <si>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</si>
  <si>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</si>
  <si>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</si>
  <si>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</si>
  <si>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</si>
  <si>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</si>
  <si>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</si>
  <si>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</si>
  <si>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</si>
  <si>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</si>
  <si>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</si>
  <si>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</si>
  <si>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</si>
  <si>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</si>
  <si>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</si>
  <si>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</si>
  <si>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</si>
  <si>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</si>
  <si>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</si>
  <si>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</si>
  <si>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</si>
  <si>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</si>
  <si>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</si>
  <si>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</si>
  <si>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</si>
  <si>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</si>
  <si>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</si>
  <si>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</si>
  <si>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</si>
  <si>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</si>
  <si>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</si>
  <si>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</si>
  <si>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</si>
  <si>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</si>
  <si>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</si>
  <si>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</si>
  <si>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</si>
  <si>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</si>
  <si>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</si>
  <si>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</si>
  <si>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</si>
  <si>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</si>
  <si>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</si>
  <si>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</si>
  <si>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</si>
  <si>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</si>
  <si>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</si>
  <si>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</si>
  <si>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</si>
  <si>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</si>
  <si>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</si>
  <si>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</si>
  <si>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</si>
  <si>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</si>
  <si>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</si>
  <si>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</si>
  <si>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</si>
  <si>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</si>
  <si>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</si>
  <si>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</si>
  <si>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</si>
  <si>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</si>
  <si>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</si>
  <si>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</si>
  <si>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</si>
  <si>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</si>
  <si>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</si>
  <si>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</si>
  <si>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</si>
  <si>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</si>
  <si>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</si>
  <si>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</si>
  <si>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</si>
  <si>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</si>
  <si>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</si>
  <si>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</si>
  <si>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</si>
  <si>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</si>
  <si>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</si>
  <si>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</si>
  <si>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</si>
  <si>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</si>
  <si>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</si>
  <si>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</si>
  <si>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</si>
  <si>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</si>
  <si>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</si>
  <si>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</si>
  <si>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</si>
  <si>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</si>
  <si>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</si>
  <si>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</si>
  <si>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</si>
  <si>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</si>
  <si>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</si>
  <si>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</si>
  <si>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</si>
  <si>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</si>
  <si>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</si>
  <si>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</si>
  <si>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</si>
  <si>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</si>
  <si>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</si>
  <si>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</si>
  <si>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</si>
  <si>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</si>
  <si>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</si>
  <si>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</si>
  <si>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</si>
  <si>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</si>
  <si>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</si>
  <si>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</si>
  <si>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</si>
  <si>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</si>
  <si>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</si>
  <si>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</si>
  <si>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</si>
  <si>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</si>
  <si>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</si>
  <si>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</si>
  <si>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</si>
  <si>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</si>
  <si>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</si>
  <si>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</si>
  <si>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</si>
  <si>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</si>
  <si>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</si>
  <si>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</si>
  <si>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</si>
  <si>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</si>
  <si>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</si>
  <si>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</si>
  <si>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</si>
  <si>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</si>
  <si>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</si>
  <si>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</si>
  <si>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</si>
  <si>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</si>
  <si>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</si>
  <si>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</si>
  <si>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</si>
  <si>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</si>
  <si>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</si>
  <si>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</si>
  <si>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</si>
  <si>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</si>
  <si>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</si>
  <si>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</si>
  <si>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</si>
  <si>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</si>
  <si>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</si>
  <si>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</si>
  <si>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</si>
  <si>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</si>
  <si>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</si>
  <si>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</si>
  <si>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</si>
  <si>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</si>
  <si>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</si>
  <si>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</si>
  <si>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</si>
  <si>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</si>
  <si>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</si>
  <si>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</si>
  <si>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</si>
  <si>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</si>
  <si>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</si>
  <si>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</si>
  <si>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</si>
  <si>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</si>
  <si>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</si>
  <si>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</si>
  <si>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</si>
  <si>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</si>
  <si>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</si>
  <si>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</si>
  <si>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</si>
  <si>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</si>
  <si>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</si>
  <si>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</si>
  <si>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</si>
  <si>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</si>
  <si>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</si>
  <si>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</si>
  <si>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</si>
  <si>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</si>
  <si>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</si>
  <si>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</si>
  <si>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</si>
  <si>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</si>
  <si>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</si>
  <si>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</si>
  <si>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</si>
  <si>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</si>
  <si>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</si>
  <si>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</si>
  <si>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</si>
  <si>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</si>
  <si>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</si>
  <si>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</si>
  <si>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</si>
  <si>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</si>
  <si>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</si>
  <si>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</si>
  <si>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</si>
  <si>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</si>
  <si>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</si>
  <si>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</si>
  <si>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</si>
  <si>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</si>
  <si>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</si>
  <si>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</si>
  <si>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</si>
  <si>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</si>
  <si>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</si>
  <si>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</si>
  <si>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</si>
  <si>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</si>
  <si>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</si>
  <si>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</si>
  <si>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</si>
  <si>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</si>
  <si>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</si>
  <si>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</si>
  <si>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</si>
  <si>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</si>
  <si>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</si>
  <si>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</si>
  <si>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</si>
  <si>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</si>
  <si>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</si>
  <si>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</si>
  <si>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</si>
  <si>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</si>
  <si>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</si>
  <si>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</si>
  <si>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</si>
  <si>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</si>
  <si>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</si>
  <si>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</si>
  <si>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</si>
  <si>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</si>
  <si>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</si>
  <si>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</si>
  <si>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</si>
  <si>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</si>
  <si>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</si>
  <si>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</si>
  <si>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</si>
  <si>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</si>
  <si>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</si>
  <si>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</si>
  <si>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</si>
  <si>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</si>
  <si>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</si>
  <si>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</si>
  <si>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</si>
  <si>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</si>
  <si>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</si>
  <si>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</si>
  <si>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</si>
  <si>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</si>
  <si>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</si>
  <si>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</si>
  <si>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</si>
  <si>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</si>
  <si>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</si>
  <si>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</si>
  <si>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</si>
  <si>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</si>
  <si>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</si>
  <si>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</si>
  <si>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</si>
  <si>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</si>
  <si>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</si>
  <si>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</si>
  <si>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</si>
  <si>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</si>
  <si>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</si>
  <si>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</si>
  <si>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</si>
  <si>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</si>
  <si>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</si>
  <si>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</si>
  <si>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</si>
  <si>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</si>
  <si>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</si>
  <si>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</si>
  <si>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</si>
  <si>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</si>
  <si>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</si>
  <si>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</si>
  <si>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</si>
  <si>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</si>
  <si>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</si>
  <si>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</si>
  <si>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</si>
  <si>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</si>
  <si>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</si>
  <si>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</si>
  <si>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</si>
  <si>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</si>
  <si>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</si>
  <si>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</si>
  <si>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</si>
  <si>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</si>
  <si>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</si>
  <si>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</si>
  <si>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</si>
  <si>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</si>
  <si>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</si>
  <si>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</si>
  <si>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</si>
  <si>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</si>
  <si>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</si>
  <si>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</si>
  <si>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</si>
  <si>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</si>
  <si>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</si>
  <si>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</si>
  <si>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</si>
  <si>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</si>
  <si>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</si>
  <si>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</si>
  <si>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</si>
  <si>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</si>
  <si>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</si>
  <si>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</si>
  <si>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</si>
  <si>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</si>
  <si>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</si>
  <si>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</si>
  <si>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</si>
  <si>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</si>
  <si>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</si>
  <si>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</si>
  <si>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</si>
  <si>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</si>
  <si>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</si>
  <si>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</si>
  <si>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</si>
  <si>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</si>
  <si>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</si>
  <si>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</si>
  <si>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</si>
  <si>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</si>
  <si>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</si>
  <si>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</si>
  <si>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</si>
  <si>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</si>
  <si>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</si>
  <si>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</si>
  <si>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</si>
  <si>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</si>
  <si>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</si>
  <si>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</si>
  <si>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</si>
  <si>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</si>
  <si>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</si>
  <si>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</si>
  <si>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</si>
  <si>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</si>
  <si>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</si>
  <si>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</si>
  <si>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</si>
  <si>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</si>
  <si>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</si>
  <si>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</si>
  <si>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</si>
  <si>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</si>
  <si>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</si>
  <si>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</si>
  <si>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</si>
  <si>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</si>
  <si>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</si>
  <si>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</si>
  <si>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</si>
  <si>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</si>
  <si>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</si>
  <si>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</si>
  <si>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</si>
  <si>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</si>
  <si>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</si>
  <si>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</si>
  <si>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</si>
  <si>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</si>
  <si>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</si>
  <si>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</si>
  <si>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</si>
  <si>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</si>
  <si>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</si>
  <si>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</si>
  <si>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</si>
  <si>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</si>
  <si>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</si>
  <si>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</si>
  <si>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</si>
  <si>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</si>
  <si>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</si>
  <si>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</si>
  <si>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</si>
  <si>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</si>
  <si>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</si>
  <si>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</si>
  <si>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</si>
  <si>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</si>
  <si>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</si>
  <si>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</si>
  <si>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</si>
  <si>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</si>
  <si>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</si>
  <si>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</si>
  <si>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</si>
  <si>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</si>
  <si>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</si>
  <si>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</si>
  <si>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</si>
  <si>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</si>
  <si>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</si>
  <si>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</si>
  <si>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</si>
  <si>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</si>
  <si>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</si>
  <si>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</si>
  <si>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</si>
  <si>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</si>
  <si>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</si>
  <si>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</si>
  <si>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</si>
  <si>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</si>
  <si>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</si>
  <si>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</si>
  <si>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</si>
  <si>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</si>
  <si>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</si>
  <si>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</si>
  <si>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</si>
  <si>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</si>
  <si>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</si>
  <si>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</si>
  <si>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</si>
  <si>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</si>
  <si>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</si>
  <si>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</si>
  <si>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</si>
  <si>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</si>
  <si>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</si>
  <si>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</si>
  <si>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</si>
  <si>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</si>
  <si>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</si>
  <si>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</si>
  <si>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</si>
  <si>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</si>
  <si>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</si>
  <si>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</si>
  <si>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</si>
  <si>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</si>
  <si>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</si>
  <si>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</si>
  <si>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</si>
  <si>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</si>
  <si>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</si>
  <si>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</si>
  <si>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</si>
  <si>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</si>
  <si>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</si>
  <si>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</si>
  <si>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</si>
  <si>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</si>
  <si>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</si>
  <si>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</si>
  <si>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</si>
  <si>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</si>
  <si>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</si>
  <si>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</si>
  <si>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</si>
  <si>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</si>
  <si>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</si>
  <si>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</si>
  <si>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</si>
  <si>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</si>
  <si>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</si>
  <si>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</si>
  <si>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</si>
  <si>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</si>
  <si>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</si>
  <si>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</si>
  <si>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</si>
  <si>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</si>
  <si>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</si>
  <si>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</si>
  <si>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</si>
  <si>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</si>
  <si>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</si>
  <si>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</si>
  <si>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</si>
  <si>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</si>
  <si>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</si>
  <si>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</si>
  <si>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</si>
  <si>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</si>
  <si>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</si>
  <si>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</si>
  <si>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</si>
  <si>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</si>
  <si>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</si>
  <si>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</si>
  <si>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</si>
  <si>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</si>
  <si>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</si>
  <si>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</si>
  <si>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</si>
  <si>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</si>
  <si>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</si>
  <si>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</si>
  <si>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</si>
  <si>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</si>
  <si>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</si>
  <si>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</si>
  <si>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</si>
  <si>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</si>
  <si>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</si>
  <si>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</si>
  <si>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</si>
  <si>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</si>
  <si>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</si>
  <si>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</si>
  <si>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</si>
  <si>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</si>
  <si>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</si>
  <si>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</si>
  <si>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</si>
  <si>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</si>
  <si>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</si>
  <si>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</si>
  <si>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</si>
  <si>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</si>
  <si>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</si>
  <si>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</si>
  <si>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</si>
  <si>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</si>
  <si>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</si>
  <si>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</si>
  <si>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</si>
  <si>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</si>
  <si>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</si>
  <si>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</si>
  <si>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</si>
  <si>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</si>
  <si>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</si>
  <si>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</si>
  <si>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</si>
  <si>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</si>
  <si>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</si>
  <si>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</si>
  <si>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</si>
  <si>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</si>
  <si>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</si>
  <si>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</si>
  <si>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</si>
  <si>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</si>
  <si>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</si>
  <si>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</si>
  <si>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</si>
  <si>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</si>
  <si>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</si>
  <si>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</si>
  <si>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</si>
  <si>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</si>
  <si>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</si>
  <si>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</si>
  <si>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</si>
  <si>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</si>
  <si>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</si>
  <si>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</si>
  <si>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</si>
  <si>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</si>
  <si>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</si>
  <si>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</si>
  <si>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</si>
  <si>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</si>
  <si>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</si>
  <si>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</si>
  <si>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</si>
  <si>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</si>
  <si>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</si>
  <si>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</si>
  <si>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</si>
  <si>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</si>
  <si>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</si>
  <si>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</si>
  <si>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</si>
  <si>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</si>
  <si>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</si>
  <si>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</si>
  <si>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</si>
  <si>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</si>
  <si>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</si>
  <si>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</si>
  <si>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</si>
  <si>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</si>
  <si>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</si>
  <si>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</si>
  <si>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</si>
  <si>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</si>
  <si>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</si>
  <si>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</si>
  <si>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</si>
  <si>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</si>
  <si>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</si>
  <si>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</si>
  <si>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</si>
  <si>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</si>
  <si>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</si>
  <si>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</si>
  <si>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</si>
  <si>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</si>
  <si>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</si>
  <si>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</si>
  <si>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</si>
  <si>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</si>
  <si>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</si>
  <si>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</si>
  <si>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</si>
  <si>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</si>
  <si>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</si>
  <si>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</si>
  <si>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</si>
  <si>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</si>
  <si>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</si>
  <si>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</si>
  <si>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</si>
  <si>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</si>
  <si>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</si>
  <si>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</si>
  <si>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</si>
  <si>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</si>
  <si>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</si>
  <si>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</si>
  <si>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</si>
  <si>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</si>
  <si>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</si>
  <si>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</si>
  <si>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</si>
  <si>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</si>
  <si>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</si>
  <si>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</si>
  <si>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</si>
  <si>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</si>
  <si>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</si>
  <si>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</si>
  <si>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</si>
  <si>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</si>
  <si>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</si>
  <si>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</si>
  <si>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</si>
  <si>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</si>
  <si>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</si>
  <si>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</si>
  <si>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</si>
  <si>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</si>
  <si>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</si>
  <si>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</si>
  <si>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</si>
  <si>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</si>
  <si>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</si>
  <si>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</si>
  <si>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</si>
  <si>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</si>
  <si>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</si>
  <si>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</si>
  <si>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</si>
  <si>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</si>
  <si>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</si>
  <si>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</si>
  <si>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</si>
  <si>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</si>
  <si>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</si>
  <si>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</si>
  <si>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</si>
  <si>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</si>
  <si>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</si>
  <si>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</si>
  <si>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</si>
  <si>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</si>
  <si>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</si>
  <si>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</si>
  <si>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</si>
  <si>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</si>
  <si>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</si>
  <si>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</si>
  <si>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</si>
  <si>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</si>
  <si>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</si>
  <si>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</si>
  <si>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</si>
  <si>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</si>
  <si>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</si>
  <si>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</si>
  <si>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</si>
  <si>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</si>
  <si>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</si>
  <si>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</si>
  <si>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</si>
  <si>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</si>
  <si>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</si>
  <si>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</si>
  <si>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</si>
  <si>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</si>
  <si>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</si>
  <si>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</si>
  <si>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</si>
  <si>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</si>
  <si>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</si>
  <si>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</si>
  <si>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</si>
  <si>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</si>
  <si>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</si>
  <si>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</si>
  <si>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</si>
  <si>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</si>
  <si>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</si>
  <si>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</si>
  <si>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</si>
  <si>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</si>
  <si>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</si>
  <si>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</si>
  <si>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</si>
  <si>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</si>
  <si>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</si>
  <si>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</si>
  <si>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</si>
  <si>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</si>
  <si>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</si>
  <si>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</si>
  <si>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</si>
  <si>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</si>
  <si>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</si>
  <si>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</si>
  <si>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</si>
  <si>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</si>
  <si>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</si>
  <si>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</si>
  <si>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</si>
  <si>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</si>
  <si>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</si>
  <si>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</si>
  <si>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</si>
  <si>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</si>
  <si>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</si>
  <si>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</si>
  <si>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</si>
  <si>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</si>
  <si>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</si>
  <si>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</si>
  <si>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</si>
  <si>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</si>
  <si>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</si>
  <si>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</si>
  <si>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</si>
  <si>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</si>
  <si>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</si>
  <si>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</si>
  <si>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</si>
  <si>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</si>
  <si>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</si>
  <si>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</si>
  <si>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</si>
  <si>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</si>
  <si>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</si>
  <si>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</si>
  <si>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</si>
  <si>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</si>
  <si>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</si>
  <si>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</si>
  <si>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</si>
  <si>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</si>
  <si>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</si>
  <si>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</si>
  <si>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</si>
  <si>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</si>
  <si>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</si>
  <si>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</si>
  <si>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</si>
  <si>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</si>
  <si>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</si>
  <si>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</si>
  <si>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</si>
  <si>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</si>
  <si>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</si>
  <si>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</si>
  <si>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</si>
  <si>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</si>
  <si>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</si>
  <si>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</si>
  <si>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</si>
  <si>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</si>
  <si>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</si>
  <si>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</si>
  <si>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</si>
  <si>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</si>
  <si>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</si>
  <si>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</si>
  <si>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</si>
  <si>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</si>
  <si>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</si>
  <si>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</si>
  <si>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</si>
  <si>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</si>
  <si>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</si>
  <si>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</si>
  <si>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</si>
  <si>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</si>
  <si>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</si>
  <si>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</si>
  <si>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</si>
  <si>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</si>
  <si>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</si>
  <si>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</si>
  <si>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</si>
  <si>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</si>
  <si>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</si>
  <si>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</si>
  <si>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</si>
  <si>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</si>
  <si>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</si>
  <si>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</si>
  <si>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</si>
  <si>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</si>
  <si>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</si>
  <si>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</si>
  <si>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</si>
  <si>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</si>
  <si>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</si>
  <si>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</si>
  <si>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</si>
  <si>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</si>
  <si>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</si>
  <si>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</si>
  <si>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</si>
  <si>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</si>
  <si>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</si>
  <si>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</si>
  <si>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</si>
  <si>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</si>
  <si>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</si>
  <si>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</si>
  <si>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</si>
  <si>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</si>
  <si>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</si>
  <si>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</si>
  <si>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</si>
  <si>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</si>
  <si>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</si>
  <si>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</si>
  <si>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</si>
  <si>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</si>
  <si>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</si>
  <si>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</si>
  <si>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</si>
  <si>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</si>
  <si>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</si>
  <si>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</si>
  <si>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</si>
  <si>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</si>
  <si>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</si>
  <si>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</si>
  <si>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</si>
  <si>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</si>
  <si>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</si>
  <si>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</si>
  <si>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</si>
  <si>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</si>
  <si>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</si>
  <si>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</si>
  <si>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</si>
  <si>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</si>
  <si>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</si>
  <si>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</si>
  <si>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</si>
  <si>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</si>
  <si>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</si>
  <si>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</si>
  <si>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</si>
  <si>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</si>
  <si>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</si>
  <si>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</si>
  <si>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</si>
  <si>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</si>
  <si>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</si>
  <si>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</si>
  <si>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</si>
  <si>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</si>
  <si>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</si>
  <si>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</si>
  <si>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</si>
  <si>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</si>
  <si>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</si>
  <si>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</si>
  <si>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</si>
  <si>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</si>
  <si>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</si>
  <si>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</si>
  <si>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</si>
  <si>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</si>
  <si>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</si>
  <si>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</si>
  <si>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</si>
  <si>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</si>
  <si>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</si>
  <si>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</si>
  <si>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</si>
  <si>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</si>
  <si>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</si>
  <si>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</si>
  <si>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</si>
  <si>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</si>
  <si>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</si>
  <si>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</si>
  <si>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</si>
  <si>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</si>
  <si>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</si>
  <si>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</si>
  <si>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</si>
  <si>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</si>
  <si>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</si>
  <si>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</si>
  <si>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</si>
  <si>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</si>
  <si>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</si>
  <si>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</si>
  <si>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</si>
  <si>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</si>
  <si>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</si>
  <si>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</si>
  <si>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</si>
  <si>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</si>
  <si>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</si>
  <si>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</si>
  <si>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</si>
  <si>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</si>
  <si>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</si>
  <si>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</si>
  <si>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</si>
  <si>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</si>
  <si>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</si>
  <si>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</si>
  <si>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</si>
  <si>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</si>
  <si>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</si>
  <si>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</si>
  <si>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</si>
  <si>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</si>
  <si>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</si>
  <si>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</si>
  <si>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</si>
  <si>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</si>
  <si>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</si>
  <si>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</si>
  <si>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</si>
  <si>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</si>
  <si>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</si>
  <si>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</si>
  <si>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</si>
  <si>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</si>
  <si>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</si>
  <si>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</si>
  <si>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</si>
  <si>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</si>
  <si>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</si>
  <si>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</si>
  <si>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</si>
  <si>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</si>
  <si>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</si>
  <si>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</si>
  <si>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</si>
  <si>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</si>
  <si>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</si>
  <si>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</si>
  <si>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</si>
  <si>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</si>
  <si>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</si>
  <si>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</si>
  <si>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</si>
  <si>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</si>
  <si>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</si>
  <si>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</si>
  <si>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</si>
  <si>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</si>
  <si>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</si>
  <si>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</si>
  <si>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</si>
  <si>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</si>
  <si>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</si>
  <si>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</si>
  <si>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</si>
  <si>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</si>
  <si>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</si>
  <si>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</si>
  <si>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</si>
  <si>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</si>
  <si>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</si>
  <si>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</si>
  <si>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</si>
  <si>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</si>
  <si>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</si>
  <si>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</si>
  <si>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</si>
  <si>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</si>
  <si>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</si>
  <si>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</si>
  <si>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</si>
  <si>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</si>
  <si>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</si>
  <si>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</si>
  <si>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</si>
  <si>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</si>
  <si>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</si>
  <si>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</si>
  <si>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</si>
  <si>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</si>
  <si>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</si>
  <si>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</si>
  <si>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</si>
  <si>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</si>
  <si>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</si>
  <si>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</si>
  <si>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</si>
  <si>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</si>
  <si>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</si>
  <si>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</si>
  <si>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</si>
  <si>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</si>
  <si>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</si>
  <si>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</si>
  <si>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</si>
  <si>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</si>
  <si>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</si>
  <si>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</si>
  <si>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</si>
  <si>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</si>
  <si>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</si>
  <si>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</si>
  <si>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</si>
  <si>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</si>
  <si>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</si>
  <si>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</si>
  <si>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</si>
  <si>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</si>
  <si>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</si>
  <si>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</si>
  <si>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</si>
  <si>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</si>
  <si>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</si>
  <si>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</si>
  <si>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</si>
  <si>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</si>
  <si>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</si>
  <si>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</si>
  <si>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</si>
  <si>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</si>
  <si>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</si>
  <si>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</si>
  <si>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</si>
  <si>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</si>
  <si>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</si>
  <si>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</si>
  <si>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</si>
  <si>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</si>
  <si>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</si>
  <si>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</si>
  <si>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</si>
  <si>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</si>
  <si>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</si>
  <si>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</si>
  <si>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</si>
  <si>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</si>
  <si>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</si>
  <si>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</si>
  <si>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</si>
  <si>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</si>
  <si>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</si>
  <si>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</si>
  <si>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</si>
  <si>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</si>
  <si>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</si>
  <si>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</si>
  <si>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</si>
  <si>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</si>
  <si>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</si>
  <si>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</si>
  <si>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</si>
  <si>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</si>
  <si>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</si>
  <si>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</si>
  <si>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</si>
  <si>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</si>
  <si>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</si>
  <si>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</si>
  <si>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</si>
  <si>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</si>
  <si>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</si>
  <si>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</si>
  <si>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</si>
  <si>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</si>
  <si>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</si>
  <si>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</si>
  <si>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</si>
  <si>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</si>
  <si>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</si>
  <si>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</si>
  <si>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</si>
  <si>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</si>
  <si>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</si>
  <si>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</si>
  <si>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</si>
  <si>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</si>
  <si>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</si>
  <si>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</si>
  <si>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</si>
  <si>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</si>
  <si>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</si>
  <si>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</si>
  <si>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</si>
  <si>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</si>
  <si>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</si>
  <si>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</si>
  <si>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</si>
  <si>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</si>
  <si>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</si>
  <si>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</si>
  <si>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</si>
  <si>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</si>
  <si>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</si>
  <si>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</si>
  <si>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</si>
  <si>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</si>
  <si>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</si>
  <si>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</si>
  <si>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</si>
  <si>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</si>
  <si>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</si>
  <si>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</si>
  <si>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</si>
  <si>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</si>
  <si>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</si>
  <si>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</si>
  <si>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</si>
  <si>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</si>
  <si>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</si>
  <si>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</si>
  <si>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</si>
  <si>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</si>
  <si>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</si>
  <si>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</si>
  <si>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</si>
  <si>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</si>
  <si>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</si>
  <si>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</si>
  <si>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</si>
  <si>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</si>
  <si>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</si>
  <si>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</si>
  <si>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</si>
  <si>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</si>
  <si>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</si>
  <si>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</si>
  <si>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</si>
  <si>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</si>
  <si>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</si>
  <si>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</si>
  <si>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</si>
  <si>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</si>
  <si>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</si>
  <si>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</si>
  <si>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</si>
  <si>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</si>
  <si>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</si>
  <si>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</si>
  <si>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</si>
  <si>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</si>
  <si>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</si>
  <si>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</si>
  <si>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</si>
  <si>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</si>
  <si>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</si>
  <si>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</si>
  <si>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</si>
  <si>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</si>
  <si>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</si>
  <si>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</si>
  <si>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</si>
  <si>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</si>
  <si>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</si>
  <si>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</si>
  <si>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</si>
  <si>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</si>
  <si>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</si>
  <si>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</si>
  <si>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</si>
  <si>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</si>
  <si>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</si>
  <si>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</si>
  <si>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</si>
  <si>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</si>
  <si>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</si>
  <si>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</si>
  <si>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</si>
  <si>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</si>
  <si>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</si>
  <si>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</si>
  <si>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</si>
  <si>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</si>
  <si>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</si>
  <si>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</si>
  <si>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</si>
  <si>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</si>
  <si>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</si>
  <si>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</si>
  <si>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</si>
  <si>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</si>
  <si>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</si>
  <si>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</si>
  <si>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</si>
  <si>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</si>
  <si>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</si>
  <si>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</si>
  <si>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</si>
  <si>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</si>
  <si>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</si>
  <si>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</si>
  <si>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</si>
  <si>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</si>
  <si>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</si>
  <si>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</si>
  <si>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</si>
  <si>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</si>
  <si>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</si>
  <si>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</si>
  <si>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</si>
  <si>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</si>
  <si>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</si>
  <si>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</si>
  <si>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</si>
  <si>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</si>
  <si>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</si>
  <si>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</si>
  <si>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</si>
  <si>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</si>
  <si>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</si>
  <si>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</si>
  <si>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</si>
  <si>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</si>
  <si>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</si>
  <si>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</si>
  <si>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</si>
  <si>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</si>
  <si>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</si>
  <si>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</si>
  <si>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</si>
  <si>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</si>
  <si>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</si>
  <si>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</si>
  <si>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</si>
  <si>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</si>
  <si>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</si>
  <si>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</si>
  <si>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</si>
  <si>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</si>
  <si>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</si>
  <si>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</si>
  <si>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</si>
  <si>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</si>
  <si>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</si>
  <si>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</si>
  <si>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</si>
  <si>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</si>
  <si>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</si>
  <si>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</si>
  <si>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</si>
  <si>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</si>
  <si>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</si>
  <si>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</si>
  <si>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</si>
  <si>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</si>
  <si>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</si>
  <si>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</si>
  <si>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</si>
  <si>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</si>
  <si>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</si>
  <si>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</si>
  <si>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</si>
  <si>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</si>
  <si>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</si>
  <si>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</si>
  <si>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</si>
  <si>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</si>
  <si>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</si>
  <si>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</si>
  <si>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</si>
  <si>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</si>
  <si>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</si>
  <si>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</si>
  <si>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</si>
  <si>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</si>
  <si>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</si>
  <si>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</si>
  <si>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</si>
  <si>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</si>
  <si>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</si>
  <si>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</si>
  <si>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</si>
  <si>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</si>
  <si>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</si>
  <si>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</si>
  <si>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</si>
  <si>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</si>
  <si>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</si>
  <si>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</si>
  <si>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</si>
  <si>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</si>
  <si>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</si>
  <si>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</si>
  <si>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</si>
  <si>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</si>
  <si>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</si>
  <si>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</si>
  <si>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</si>
  <si>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</si>
  <si>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</si>
  <si>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</si>
  <si>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</si>
  <si>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</si>
  <si>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</si>
  <si>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</si>
  <si>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</si>
  <si>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</si>
  <si>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</si>
  <si>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</si>
  <si>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</si>
  <si>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</si>
  <si>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</si>
  <si>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</si>
  <si>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</si>
  <si>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</si>
  <si>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</si>
  <si>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</si>
  <si>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</si>
  <si>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</si>
  <si>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</si>
  <si>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</si>
  <si>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</si>
  <si>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</si>
  <si>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</si>
  <si>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</si>
  <si>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</si>
  <si>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</si>
  <si>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</si>
  <si>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</si>
  <si>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</si>
  <si>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</si>
  <si>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</si>
  <si>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</si>
  <si>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</si>
  <si>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</si>
  <si>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</si>
  <si>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</si>
  <si>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</si>
  <si>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</si>
  <si>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</si>
  <si>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</si>
  <si>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</si>
  <si>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</si>
  <si>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</si>
  <si>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</si>
  <si>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</si>
  <si>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</si>
  <si>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</si>
  <si>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</si>
  <si>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</si>
  <si>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</si>
  <si>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</si>
  <si>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</si>
  <si>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</si>
  <si>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</si>
  <si>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</si>
  <si>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</si>
  <si>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</si>
  <si>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</si>
  <si>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</si>
  <si>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</si>
  <si>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</si>
  <si>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</si>
  <si>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</si>
  <si>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</si>
  <si>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</si>
  <si>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</si>
  <si>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</si>
  <si>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</si>
  <si>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</si>
  <si>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</si>
  <si>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</si>
  <si>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</si>
  <si>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</si>
  <si>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</si>
  <si>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</si>
  <si>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</si>
  <si>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</si>
  <si>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</si>
  <si>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</si>
  <si>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</si>
  <si>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</si>
  <si>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</si>
  <si>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</si>
  <si>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</si>
  <si>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</si>
  <si>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</si>
  <si>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</si>
  <si>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</si>
  <si>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</si>
  <si>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</si>
  <si>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</si>
  <si>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</si>
  <si>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</si>
  <si>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</si>
  <si>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</si>
  <si>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</si>
  <si>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</si>
  <si>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</si>
  <si>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</si>
  <si>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</si>
  <si>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</si>
  <si>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</si>
  <si>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</si>
  <si>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</si>
  <si>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</si>
  <si>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</si>
  <si>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</si>
  <si>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</si>
  <si>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</si>
  <si>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</si>
  <si>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</si>
  <si>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</si>
  <si>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</si>
  <si>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</si>
  <si>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</si>
  <si>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</si>
  <si>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</si>
  <si>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</si>
  <si>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</si>
  <si>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</si>
  <si>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</si>
  <si>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</si>
  <si>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</si>
  <si>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</si>
  <si>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</si>
  <si>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</si>
  <si>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</si>
  <si>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</si>
  <si>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</si>
  <si>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</si>
  <si>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</si>
  <si>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</si>
  <si>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</si>
  <si>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</si>
  <si>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</si>
  <si>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</si>
  <si>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</si>
  <si>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</si>
  <si>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</si>
  <si>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</si>
  <si>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</si>
  <si>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</si>
  <si>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</si>
  <si>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</si>
  <si>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</si>
  <si>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</si>
  <si>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</si>
  <si>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</si>
  <si>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</si>
  <si>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</si>
  <si>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</si>
  <si>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</si>
  <si>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</si>
  <si>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</si>
  <si>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</si>
  <si>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</si>
  <si>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</si>
  <si>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</si>
  <si>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</si>
  <si>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</si>
  <si>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</si>
  <si>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</si>
  <si>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</si>
  <si>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</si>
  <si>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</si>
  <si>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</si>
  <si>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</si>
  <si>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</si>
  <si>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</si>
  <si>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</si>
  <si>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</si>
  <si>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</si>
  <si>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</si>
  <si>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</si>
  <si>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</si>
  <si>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</si>
  <si>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</si>
  <si>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</si>
  <si>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</si>
  <si>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</si>
  <si>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</si>
  <si>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</si>
  <si>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</si>
  <si>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</si>
  <si>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</si>
  <si>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</si>
  <si>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</si>
  <si>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</si>
  <si>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</si>
  <si>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</si>
  <si>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</si>
  <si>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</si>
  <si>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</si>
  <si>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</si>
  <si>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</si>
  <si>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</si>
  <si>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</si>
  <si>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</si>
  <si>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</si>
  <si>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</si>
  <si>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</si>
  <si>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</si>
  <si>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</si>
  <si>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</si>
  <si>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</si>
  <si>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</si>
  <si>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</si>
  <si>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</si>
  <si>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</si>
  <si>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</si>
  <si>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</si>
  <si>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</si>
  <si>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</si>
  <si>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</si>
  <si>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</si>
  <si>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</si>
  <si>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</si>
  <si>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</si>
  <si>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</si>
  <si>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</si>
  <si>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</si>
  <si>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</si>
  <si>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</si>
  <si>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</si>
  <si>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</si>
  <si>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</si>
  <si>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</si>
  <si>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</si>
  <si>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</si>
  <si>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</si>
  <si>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</si>
  <si>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</si>
  <si>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</si>
  <si>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</si>
  <si>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</si>
  <si>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</si>
  <si>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</si>
  <si>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</si>
  <si>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</si>
  <si>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</si>
  <si>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</si>
  <si>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</si>
  <si>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</si>
  <si>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</si>
  <si>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</si>
  <si>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</si>
  <si>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</si>
  <si>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</si>
  <si>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</si>
  <si>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</si>
  <si>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</si>
  <si>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</si>
  <si>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</si>
  <si>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</si>
  <si>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</si>
  <si>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</si>
  <si>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</si>
  <si>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06219105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</si>
  <si>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</si>
  <si>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</si>
  <si>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</si>
  <si>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CAVO</t>
  </si>
  <si>
    <t xml:space="preserve">NOM_PRELEV_DETERM</t>
  </si>
  <si>
    <t xml:space="preserve">AQUASCOP BIOLOGIE site de Monptellier</t>
  </si>
  <si>
    <t xml:space="preserve">LB_STATION</t>
  </si>
  <si>
    <t xml:space="preserve">CAVO A ZONZA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</si>
  <si>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</si>
  <si>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</si>
  <si>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</si>
  <si>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</si>
  <si>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</si>
  <si>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</si>
  <si>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</si>
  <si>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</si>
  <si>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</si>
  <si>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</si>
  <si>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</si>
  <si>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</si>
  <si>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</si>
  <si>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</si>
  <si>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</si>
  <si>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</si>
  <si>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</si>
  <si>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</si>
  <si>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</si>
  <si>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</si>
  <si>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</si>
  <si>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</si>
  <si>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</si>
  <si>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</si>
  <si>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</si>
  <si>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</si>
  <si>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</si>
  <si>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</si>
  <si>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</si>
  <si>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</si>
  <si>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</si>
  <si>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</si>
  <si>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</si>
  <si>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</si>
  <si>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</si>
  <si>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</si>
  <si>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</si>
  <si>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</si>
  <si>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</si>
  <si>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</si>
  <si>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</si>
  <si>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</si>
  <si>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</si>
  <si>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</si>
  <si>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</si>
  <si>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</si>
  <si>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</si>
  <si>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</si>
  <si>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</si>
  <si>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</si>
  <si>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</si>
  <si>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</si>
  <si>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</si>
  <si>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</si>
  <si>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</si>
  <si>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</si>
  <si>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</si>
  <si>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</si>
  <si>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</si>
  <si>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</si>
  <si>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</si>
  <si>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</si>
  <si>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</si>
  <si>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</si>
  <si>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</si>
  <si>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</si>
  <si>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</si>
  <si>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</si>
  <si>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</si>
  <si>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</si>
  <si>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</si>
  <si>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</si>
  <si>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</si>
  <si>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</si>
  <si>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</si>
  <si>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</si>
  <si>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</si>
  <si>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</si>
  <si>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</si>
  <si>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</si>
  <si>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</si>
  <si>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</si>
  <si>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</si>
  <si>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</si>
  <si>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</si>
  <si>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</si>
  <si>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</si>
  <si>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</si>
  <si>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</si>
  <si>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</si>
  <si>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</si>
  <si>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</si>
  <si>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</si>
  <si>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(Dichothrix)</t>
  </si>
  <si>
    <t xml:space="preserve">Dichothrix</t>
  </si>
  <si>
    <t xml:space="preserve">NEWCOD (Klebsormidium)</t>
  </si>
  <si>
    <t xml:space="preserve">Klebsormidium</t>
  </si>
  <si>
    <t xml:space="preserve">Cf.</t>
  </si>
  <si>
    <t xml:space="preserve">NEWCOD (Eunotia)</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</si>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</sst>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05" activeCellId="0" sqref="B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1225232</v>
      </c>
      <c r="G10" s="25"/>
      <c r="H10" s="25"/>
    </row>
    <row r="11" customFormat="false" ht="15" hidden="false" customHeight="false" outlineLevel="0" collapsed="false">
      <c r="A11" s="26" t="s">
        <v>5183</v>
      </c>
      <c r="B11" s="30" t="n">
        <v>43663</v>
      </c>
      <c r="D11" s="26" t="s">
        <v>5184</v>
      </c>
      <c r="E11" s="29" t="n">
        <v>6089603</v>
      </c>
      <c r="G11" s="25"/>
      <c r="H11" s="25"/>
    </row>
    <row r="12" customFormat="false" ht="15" hidden="false" customHeight="false" outlineLevel="0" collapsed="false">
      <c r="A12" s="26" t="s">
        <v>5185</v>
      </c>
      <c r="B12" s="29" t="s">
        <v>5186</v>
      </c>
      <c r="D12" s="26" t="s">
        <v>5187</v>
      </c>
      <c r="E12" s="29" t="n">
        <v>1225314</v>
      </c>
      <c r="G12" s="25"/>
      <c r="H12" s="25"/>
    </row>
    <row r="13" customFormat="false" ht="17.25" hidden="false" customHeight="true" outlineLevel="0" collapsed="false">
      <c r="A13" s="12"/>
      <c r="B13" s="31"/>
      <c r="D13" s="26" t="s">
        <v>5188</v>
      </c>
      <c r="E13" s="29" t="n">
        <v>6089554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1225232</v>
      </c>
    </row>
    <row r="18" customFormat="false" ht="15" hidden="false" customHeight="false" outlineLevel="0" collapsed="false">
      <c r="A18" s="36"/>
      <c r="B18" s="37" t="s">
        <v>5196</v>
      </c>
      <c r="C18" s="38" t="n">
        <f aca="false">E11</f>
        <v>6089603</v>
      </c>
    </row>
    <row r="19" customFormat="false" ht="15" hidden="false" customHeight="false" outlineLevel="0" collapsed="false">
      <c r="A19" s="33" t="s">
        <v>5197</v>
      </c>
      <c r="B19" s="39" t="n">
        <v>118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19</v>
      </c>
      <c r="D35" s="52" t="s">
        <v>5215</v>
      </c>
      <c r="E35" s="53" t="n">
        <v>81</v>
      </c>
    </row>
    <row r="36" s="56" customFormat="true" ht="15" hidden="false" customHeight="true" outlineLevel="0" collapsed="false">
      <c r="A36" s="54" t="s">
        <v>5216</v>
      </c>
      <c r="B36" s="34" t="n">
        <v>35</v>
      </c>
      <c r="C36" s="50"/>
      <c r="D36" s="55" t="s">
        <v>5217</v>
      </c>
      <c r="E36" s="34" t="n">
        <v>80</v>
      </c>
    </row>
    <row r="37" s="56" customFormat="true" ht="15" hidden="false" customHeight="true" outlineLevel="0" collapsed="false">
      <c r="A37" s="54" t="s">
        <v>5218</v>
      </c>
      <c r="B37" s="34" t="n">
        <v>2.4</v>
      </c>
      <c r="C37" s="50"/>
      <c r="D37" s="55" t="s">
        <v>5219</v>
      </c>
      <c r="E37" s="34" t="n">
        <v>4.7</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t="n">
        <v>1</v>
      </c>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4</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3</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4803</v>
      </c>
      <c r="B97" s="79" t="str">
        <f aca="false">IF(A97="NEWCOD",IF(ISBLANK(G97),"renseigner le champ 'Nouveau taxon'",G97),VLOOKUP(A97,'Ref Taxo'!A:B,2,FALSE()))</f>
        <v>Tabellaria</v>
      </c>
      <c r="C97" s="80" t="n">
        <f aca="false">IF(A97="NEWCOD",IF(ISBLANK(H97),"NoCod",H97),VLOOKUP(A97,'Ref Taxo'!A:D,4,FALSE()))</f>
        <v>9557</v>
      </c>
      <c r="D97" s="81" t="n">
        <v>0.01</v>
      </c>
      <c r="E97" s="82"/>
      <c r="F97" s="82" t="s">
        <v>5274</v>
      </c>
      <c r="G97" s="83"/>
      <c r="H97" s="84"/>
    </row>
    <row r="98" customFormat="false" ht="15" hidden="false" customHeight="false" outlineLevel="0" collapsed="false">
      <c r="A98" s="78" t="s">
        <v>546</v>
      </c>
      <c r="B98" s="79" t="str">
        <f aca="false">IF(A98="NEWCOD",IF(ISBLANK(G98),"renseigner le champ 'Nouveau taxon'",G98),VLOOKUP(A98,'Ref Taxo'!A:B,2,FALSE()))</f>
        <v>Bulbochaete</v>
      </c>
      <c r="C98" s="80" t="n">
        <f aca="false">IF(A98="NEWCOD",IF(ISBLANK(H98),"NoCod",H98),VLOOKUP(A98,'Ref Taxo'!A:D,4,FALSE()))</f>
        <v>5956</v>
      </c>
      <c r="D98" s="81" t="n">
        <v>0.01</v>
      </c>
      <c r="E98" s="82" t="n">
        <v>0.1</v>
      </c>
      <c r="F98" s="82" t="s">
        <v>5274</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t="n">
        <v>0.02</v>
      </c>
      <c r="F99" s="82" t="s">
        <v>5274</v>
      </c>
      <c r="G99" s="85"/>
      <c r="H99" s="86"/>
    </row>
    <row r="100" customFormat="false" ht="15" hidden="false" customHeight="false" outlineLevel="0" collapsed="false">
      <c r="A100" s="78" t="s">
        <v>5275</v>
      </c>
      <c r="B100" s="79" t="s">
        <v>5276</v>
      </c>
      <c r="C100" s="80" t="n">
        <v>31928</v>
      </c>
      <c r="D100" s="81" t="n">
        <v>0.01</v>
      </c>
      <c r="E100" s="82"/>
      <c r="F100" s="82" t="s">
        <v>5274</v>
      </c>
      <c r="G100" s="85"/>
      <c r="H100" s="86"/>
    </row>
    <row r="101" customFormat="false" ht="15" hidden="false" customHeight="false" outlineLevel="0" collapsed="false">
      <c r="A101" s="78" t="s">
        <v>5277</v>
      </c>
      <c r="B101" s="79" t="s">
        <v>5278</v>
      </c>
      <c r="C101" s="80" t="n">
        <v>5281</v>
      </c>
      <c r="D101" s="81"/>
      <c r="E101" s="82" t="n">
        <v>0.03</v>
      </c>
      <c r="F101" s="82" t="s">
        <v>5279</v>
      </c>
      <c r="G101" s="85"/>
      <c r="H101" s="86"/>
    </row>
    <row r="102" customFormat="false" ht="15" hidden="false" customHeight="false" outlineLevel="0" collapsed="false">
      <c r="A102" s="78" t="s">
        <v>5280</v>
      </c>
      <c r="B102" s="79" t="s">
        <v>5281</v>
      </c>
      <c r="C102" s="80" t="n">
        <v>7569</v>
      </c>
      <c r="D102" s="81" t="n">
        <v>0.01</v>
      </c>
      <c r="E102" s="82" t="n">
        <v>0.2</v>
      </c>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c r="E103" s="82" t="n">
        <v>0.01</v>
      </c>
      <c r="F103" s="82" t="s">
        <v>5274</v>
      </c>
      <c r="G103" s="85"/>
      <c r="H103" s="86"/>
    </row>
    <row r="104" customFormat="false" ht="15" hidden="false" customHeight="false" outlineLevel="0" collapsed="false">
      <c r="A104" s="78" t="s">
        <v>4064</v>
      </c>
      <c r="B104" s="79" t="str">
        <f aca="false">IF(A104="NEWCOD",IF(ISBLANK(G104),"renseigner le champ 'Nouveau taxon'",G104),VLOOKUP(A104,'Ref Taxo'!A:B,2,FALSE()))</f>
        <v>Rhizoclonium</v>
      </c>
      <c r="C104" s="80" t="n">
        <f aca="false">IF(A104="NEWCOD",IF(ISBLANK(H104),"NoCod",H104),VLOOKUP(A104,'Ref Taxo'!A:D,4,FALSE()))</f>
        <v>1125</v>
      </c>
      <c r="D104" s="81"/>
      <c r="E104" s="82" t="n">
        <v>0.02</v>
      </c>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0.51</v>
      </c>
      <c r="E105" s="82" t="n">
        <v>0.4</v>
      </c>
      <c r="F105" s="82" t="s">
        <v>5274</v>
      </c>
      <c r="G105" s="85"/>
      <c r="H105" s="86"/>
    </row>
    <row r="106" customFormat="false" ht="15" hidden="false" customHeight="false" outlineLevel="0" collapsed="false">
      <c r="A106" s="78" t="s">
        <v>4892</v>
      </c>
      <c r="B106" s="79" t="str">
        <f aca="false">IF(A106="NEWCOD",IF(ISBLANK(G106),"renseigner le champ 'Nouveau taxon'",G106),VLOOKUP(A106,'Ref Taxo'!A:B,2,FALSE()))</f>
        <v>Tolypothrix</v>
      </c>
      <c r="C106" s="80" t="n">
        <f aca="false">IF(A106="NEWCOD",IF(ISBLANK(H106),"NoCod",H106),VLOOKUP(A106,'Ref Taxo'!A:D,4,FALSE()))</f>
        <v>6304</v>
      </c>
      <c r="D106" s="81" t="n">
        <v>0.04</v>
      </c>
      <c r="E106" s="82"/>
      <c r="F106" s="82" t="s">
        <v>5274</v>
      </c>
      <c r="G106" s="85"/>
      <c r="H106" s="86"/>
    </row>
    <row r="107" customFormat="false" ht="15" hidden="false" customHeight="false" outlineLevel="0" collapsed="false">
      <c r="A107" s="78" t="s">
        <v>1611</v>
      </c>
      <c r="B107" s="79" t="str">
        <f aca="false">IF(A107="NEWCOD",IF(ISBLANK(G107),"renseigner le champ 'Nouveau taxon'",G107),VLOOKUP(A107,'Ref Taxo'!A:B,2,FALSE()))</f>
        <v>Eleocharis multicaulis</v>
      </c>
      <c r="C107" s="80" t="n">
        <f aca="false">IF(A107="NEWCOD",IF(ISBLANK(H107),"NoCod",H107),VLOOKUP(A107,'Ref Taxo'!A:D,4,FALSE()))</f>
        <v>1505</v>
      </c>
      <c r="D107" s="81"/>
      <c r="E107" s="82" t="n">
        <v>0.01</v>
      </c>
      <c r="F107" s="82" t="s">
        <v>5274</v>
      </c>
      <c r="G107" s="85"/>
      <c r="H107" s="86"/>
    </row>
    <row r="108" customFormat="false" ht="15" hidden="false" customHeight="false" outlineLevel="0" collapsed="false">
      <c r="A108" s="78" t="s">
        <v>2377</v>
      </c>
      <c r="B108" s="79" t="str">
        <f aca="false">IF(A108="NEWCOD",IF(ISBLANK(G108),"renseigner le champ 'Nouveau taxon'",G108),VLOOKUP(A108,'Ref Taxo'!A:B,2,FALSE()))</f>
        <v>Iris pseudacorus</v>
      </c>
      <c r="C108" s="80" t="n">
        <f aca="false">IF(A108="NEWCOD",IF(ISBLANK(H108),"NoCod",H108),VLOOKUP(A108,'Ref Taxo'!A:D,4,FALSE()))</f>
        <v>1601</v>
      </c>
      <c r="D108" s="81" t="n">
        <v>0.01</v>
      </c>
      <c r="E108" s="82"/>
      <c r="F108" s="82" t="s">
        <v>5274</v>
      </c>
      <c r="G108" s="85"/>
      <c r="H108" s="86"/>
    </row>
    <row r="109" customFormat="false" ht="15" hidden="false" customHeight="false" outlineLevel="0" collapsed="false">
      <c r="A109" s="78" t="s">
        <v>2509</v>
      </c>
      <c r="B109" s="79" t="str">
        <f aca="false">IF(A109="NEWCOD",IF(ISBLANK(G109),"renseigner le champ 'Nouveau taxon'",G109),VLOOKUP(A109,'Ref Taxo'!A:B,2,FALSE()))</f>
        <v>Juncus bulbosus</v>
      </c>
      <c r="C109" s="80" t="n">
        <f aca="false">IF(A109="NEWCOD",IF(ISBLANK(H109),"NoCod",H109),VLOOKUP(A109,'Ref Taxo'!A:D,4,FALSE()))</f>
        <v>1611</v>
      </c>
      <c r="D109" s="81"/>
      <c r="E109" s="82" t="n">
        <v>0.01</v>
      </c>
      <c r="F109" s="82" t="s">
        <v>5274</v>
      </c>
      <c r="G109" s="85"/>
      <c r="H109" s="86"/>
    </row>
    <row r="110" customFormat="false" ht="15" hidden="false" customHeight="false" outlineLevel="0" collapsed="false">
      <c r="A110" s="78" t="s">
        <v>2758</v>
      </c>
      <c r="B110" s="79" t="str">
        <f aca="false">IF(A110="NEWCOD",IF(ISBLANK(G110),"renseigner le champ 'Nouveau taxon'",G110),VLOOKUP(A110,'Ref Taxo'!A:B,2,FALSE()))</f>
        <v>Ludwigia palustris</v>
      </c>
      <c r="C110" s="80" t="n">
        <f aca="false">IF(A110="NEWCOD",IF(ISBLANK(H110),"NoCod",H110),VLOOKUP(A110,'Ref Taxo'!A:D,4,FALSE()))</f>
        <v>1855</v>
      </c>
      <c r="D110" s="81"/>
      <c r="E110" s="82" t="n">
        <v>0.01</v>
      </c>
      <c r="F110" s="82" t="s">
        <v>5274</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2" t="s">
        <v>5274</v>
      </c>
      <c r="G111" s="85"/>
      <c r="H111" s="86"/>
    </row>
    <row r="112" customFormat="false" ht="15" hidden="false" customHeight="false" outlineLevel="0" collapsed="false">
      <c r="A112" s="78" t="s">
        <v>4391</v>
      </c>
      <c r="B112" s="79" t="str">
        <f aca="false">IF(A112="NEWCOD",IF(ISBLANK(G112),"renseigner le champ 'Nouveau taxon'",G112),VLOOKUP(A112,'Ref Taxo'!A:B,2,FALSE()))</f>
        <v>Schoenoplectus lacustris</v>
      </c>
      <c r="C112" s="80" t="n">
        <f aca="false">IF(A112="NEWCOD",IF(ISBLANK(H112),"NoCod",H112),VLOOKUP(A112,'Ref Taxo'!A:D,4,FALSE()))</f>
        <v>31026</v>
      </c>
      <c r="D112" s="81"/>
      <c r="E112" s="82" t="n">
        <v>0.01</v>
      </c>
      <c r="F112" s="82" t="s">
        <v>5274</v>
      </c>
      <c r="G112" s="85"/>
      <c r="H112" s="86"/>
    </row>
    <row r="113" customFormat="false" ht="15" hidden="false" customHeight="false" outlineLevel="0" collapsed="false">
      <c r="A113" s="78" t="s">
        <v>2553</v>
      </c>
      <c r="B113" s="79" t="str">
        <f aca="false">IF(A113="NEWCOD",IF(ISBLANK(G113),"renseigner le champ 'Nouveau taxon'",G113),VLOOKUP(A113,'Ref Taxo'!A:B,2,FALSE()))</f>
        <v>Juncus subnodulosus</v>
      </c>
      <c r="C113" s="80" t="n">
        <f aca="false">IF(A113="NEWCOD",IF(ISBLANK(H113),"NoCod",H113),VLOOKUP(A113,'Ref Taxo'!A:D,4,FALSE()))</f>
        <v>1622</v>
      </c>
      <c r="D113" s="81"/>
      <c r="E113" s="82" t="n">
        <v>0.01</v>
      </c>
      <c r="F113" s="82" t="s">
        <v>5274</v>
      </c>
      <c r="G113" s="85"/>
      <c r="H113" s="86"/>
    </row>
    <row r="114" customFormat="false" ht="1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c r="E114" s="82" t="n">
        <v>0.01</v>
      </c>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5272</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5298</v>
      </c>
      <c r="J6" s="105"/>
    </row>
    <row r="7" customFormat="false" ht="23.85" hidden="false" customHeight="false" outlineLevel="0" collapsed="false">
      <c r="A7" s="102" t="s">
        <v>5291</v>
      </c>
      <c r="B7" s="102" t="s">
        <v>5292</v>
      </c>
      <c r="C7" s="102" t="s">
        <v>5293</v>
      </c>
      <c r="D7" s="102" t="s">
        <v>5294</v>
      </c>
      <c r="E7" s="102" t="s">
        <v>5295</v>
      </c>
      <c r="F7" s="103" t="s">
        <v>5307</v>
      </c>
      <c r="G7" s="104" t="n">
        <v>43630</v>
      </c>
      <c r="H7" s="105" t="s">
        <v>5308</v>
      </c>
      <c r="I7" s="102" t="s">
        <v>5309</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2020-01-31T19:32:54Z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