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224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<sst xmlns="http://schemas.openxmlformats.org/spreadsheetml/2006/main" count="6483" uniqueCount="5306">
  <si>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</si>
  <si>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</si>
  <si>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</si>
  <si>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</si>
  <si>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</si>
  <si>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</si>
  <si>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</si>
  <si>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</si>
  <si>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</si>
  <si>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</si>
  <si>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</si>
  <si>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</si>
  <si>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</si>
  <si>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</si>
  <si>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</si>
  <si>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</si>
  <si>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</si>
  <si>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</si>
  <si>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</si>
  <si>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</si>
  <si>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</si>
  <si>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</si>
  <si>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</si>
  <si>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</si>
  <si>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</si>
  <si>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</si>
  <si>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</si>
  <si>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</si>
  <si>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</si>
  <si>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</si>
  <si>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</si>
  <si>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</si>
  <si>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</si>
  <si>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</si>
  <si>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</si>
  <si>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</si>
  <si>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</si>
  <si>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</si>
  <si>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</si>
  <si>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</si>
  <si>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</si>
  <si>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</si>
  <si>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</si>
  <si>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</si>
  <si>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</si>
  <si>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</si>
  <si>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</si>
  <si>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</si>
  <si>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</si>
  <si>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</si>
  <si>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</si>
  <si>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</si>
  <si>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</si>
  <si>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</si>
  <si>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</si>
  <si>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</si>
  <si>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</si>
  <si>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</si>
  <si>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</si>
  <si>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</si>
  <si>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</si>
  <si>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</si>
  <si>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</si>
  <si>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</si>
  <si>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</si>
  <si>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</si>
  <si>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</si>
  <si>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</si>
  <si>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</si>
  <si>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</si>
  <si>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</si>
  <si>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</si>
  <si>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</si>
  <si>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</si>
  <si>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</si>
  <si>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</si>
  <si>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</si>
  <si>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</si>
  <si>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</si>
  <si>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</si>
  <si>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</si>
  <si>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</si>
  <si>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</si>
  <si>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</si>
  <si>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</si>
  <si>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</si>
  <si>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</si>
  <si>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</si>
  <si>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</si>
  <si>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</si>
  <si>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</si>
  <si>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</si>
  <si>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</si>
  <si>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</si>
  <si>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</si>
  <si>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</si>
  <si>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</si>
  <si>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</si>
  <si>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</si>
  <si>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</si>
  <si>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</si>
  <si>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</si>
  <si>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</si>
  <si>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</si>
  <si>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</si>
  <si>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</si>
  <si>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</si>
  <si>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</si>
  <si>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</si>
  <si>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</si>
  <si>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</si>
  <si>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</si>
  <si>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</si>
  <si>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</si>
  <si>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</si>
  <si>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</si>
  <si>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</si>
  <si>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</si>
  <si>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</si>
  <si>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</si>
  <si>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</si>
  <si>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</si>
  <si>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</si>
  <si>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</si>
  <si>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</si>
  <si>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</si>
  <si>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</si>
  <si>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</si>
  <si>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</si>
  <si>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</si>
  <si>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</si>
  <si>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</si>
  <si>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</si>
  <si>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</si>
  <si>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</si>
  <si>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</si>
  <si>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</si>
  <si>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</si>
  <si>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</si>
  <si>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</si>
  <si>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</si>
  <si>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</si>
  <si>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</si>
  <si>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</si>
  <si>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</si>
  <si>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</si>
  <si>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</si>
  <si>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</si>
  <si>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</si>
  <si>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</si>
  <si>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</si>
  <si>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</si>
  <si>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</si>
  <si>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</si>
  <si>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</si>
  <si>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</si>
  <si>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</si>
  <si>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</si>
  <si>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</si>
  <si>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</si>
  <si>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</si>
  <si>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</si>
  <si>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</si>
  <si>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</si>
  <si>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</si>
  <si>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</si>
  <si>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</si>
  <si>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</si>
  <si>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</si>
  <si>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</si>
  <si>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</si>
  <si>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</si>
  <si>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</si>
  <si>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</si>
  <si>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</si>
  <si>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</si>
  <si>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</si>
  <si>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</si>
  <si>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</si>
  <si>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</si>
  <si>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</si>
  <si>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</si>
  <si>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</si>
  <si>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</si>
  <si>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</si>
  <si>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</si>
  <si>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</si>
  <si>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</si>
  <si>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</si>
  <si>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</si>
  <si>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</si>
  <si>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</si>
  <si>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</si>
  <si>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</si>
  <si>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</si>
  <si>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</si>
  <si>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</si>
  <si>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</si>
  <si>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</si>
  <si>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</si>
  <si>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</si>
  <si>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</si>
  <si>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</si>
  <si>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</si>
  <si>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</si>
  <si>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</si>
  <si>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</si>
  <si>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</si>
  <si>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</si>
  <si>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</si>
  <si>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</si>
  <si>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</si>
  <si>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</si>
  <si>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</si>
  <si>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</si>
  <si>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</si>
  <si>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</si>
  <si>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</si>
  <si>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</si>
  <si>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</si>
  <si>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</si>
  <si>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</si>
  <si>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</si>
  <si>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</si>
  <si>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</si>
  <si>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</si>
  <si>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</si>
  <si>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</si>
  <si>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</si>
  <si>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</si>
  <si>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</si>
  <si>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</si>
  <si>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</si>
  <si>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</si>
  <si>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</si>
  <si>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</si>
  <si>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</si>
  <si>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</si>
  <si>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</si>
  <si>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</si>
  <si>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</si>
  <si>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</si>
  <si>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</si>
  <si>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</si>
  <si>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</si>
  <si>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</si>
  <si>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</si>
  <si>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</si>
  <si>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</si>
  <si>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</si>
  <si>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</si>
  <si>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</si>
  <si>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</si>
  <si>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</si>
  <si>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</si>
  <si>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</si>
  <si>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</si>
  <si>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</si>
  <si>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</si>
  <si>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</si>
  <si>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</si>
  <si>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</si>
  <si>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</si>
  <si>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</si>
  <si>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</si>
  <si>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</si>
  <si>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</si>
  <si>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</si>
  <si>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</si>
  <si>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</si>
  <si>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</si>
  <si>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</si>
  <si>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</si>
  <si>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</si>
  <si>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</si>
  <si>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</si>
  <si>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</si>
  <si>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</si>
  <si>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</si>
  <si>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</si>
  <si>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</si>
  <si>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</si>
  <si>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</si>
  <si>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</si>
  <si>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</si>
  <si>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</si>
  <si>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</si>
  <si>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</si>
  <si>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</si>
  <si>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</si>
  <si>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</si>
  <si>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</si>
  <si>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</si>
  <si>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</si>
  <si>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</si>
  <si>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</si>
  <si>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</si>
  <si>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</si>
  <si>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</si>
  <si>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</si>
  <si>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</si>
  <si>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</si>
  <si>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</si>
  <si>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</si>
  <si>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</si>
  <si>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</si>
  <si>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</si>
  <si>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</si>
  <si>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</si>
  <si>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</si>
  <si>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</si>
  <si>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</si>
  <si>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</si>
  <si>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</si>
  <si>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</si>
  <si>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</si>
  <si>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</si>
  <si>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</si>
  <si>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</si>
  <si>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</si>
  <si>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</si>
  <si>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</si>
  <si>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</si>
  <si>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</si>
  <si>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</si>
  <si>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</si>
  <si>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</si>
  <si>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</si>
  <si>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</si>
  <si>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</si>
  <si>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</si>
  <si>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</si>
  <si>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</si>
  <si>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</si>
  <si>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</si>
  <si>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</si>
  <si>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</si>
  <si>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</si>
  <si>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</si>
  <si>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</si>
  <si>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</si>
  <si>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</si>
  <si>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</si>
  <si>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</si>
  <si>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</si>
  <si>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</si>
  <si>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</si>
  <si>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</si>
  <si>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</si>
  <si>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</si>
  <si>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</si>
  <si>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</si>
  <si>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</si>
  <si>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</si>
  <si>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</si>
  <si>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</si>
  <si>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</si>
  <si>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</si>
  <si>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</si>
  <si>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</si>
  <si>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</si>
  <si>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</si>
  <si>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</si>
  <si>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</si>
  <si>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</si>
  <si>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</si>
  <si>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</si>
  <si>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</si>
  <si>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</si>
  <si>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</si>
  <si>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</si>
  <si>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</si>
  <si>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</si>
  <si>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</si>
  <si>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</si>
  <si>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</si>
  <si>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</si>
  <si>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</si>
  <si>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</si>
  <si>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</si>
  <si>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</si>
  <si>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</si>
  <si>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</si>
  <si>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</si>
  <si>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</si>
  <si>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</si>
  <si>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</si>
  <si>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</si>
  <si>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</si>
  <si>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</si>
  <si>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</si>
  <si>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</si>
  <si>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</si>
  <si>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</si>
  <si>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</si>
  <si>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</si>
  <si>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</si>
  <si>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</si>
  <si>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</si>
  <si>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</si>
  <si>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</si>
  <si>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</si>
  <si>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</si>
  <si>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</si>
  <si>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</si>
  <si>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</si>
  <si>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</si>
  <si>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</si>
  <si>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</si>
  <si>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</si>
  <si>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</si>
  <si>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</si>
  <si>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</si>
  <si>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</si>
  <si>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</si>
  <si>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</si>
  <si>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</si>
  <si>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</si>
  <si>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</si>
  <si>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</si>
  <si>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</si>
  <si>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</si>
  <si>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</si>
  <si>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</si>
  <si>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</si>
  <si>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</si>
  <si>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</si>
  <si>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</si>
  <si>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</si>
  <si>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</si>
  <si>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</si>
  <si>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</si>
  <si>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</si>
  <si>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</si>
  <si>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</si>
  <si>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</si>
  <si>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</si>
  <si>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</si>
  <si>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</si>
  <si>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</si>
  <si>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</si>
  <si>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</si>
  <si>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</si>
  <si>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</si>
  <si>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</si>
  <si>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</si>
  <si>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</si>
  <si>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</si>
  <si>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</si>
  <si>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</si>
  <si>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</si>
  <si>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</si>
  <si>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</si>
  <si>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</si>
  <si>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</si>
  <si>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</si>
  <si>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</si>
  <si>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</si>
  <si>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</si>
  <si>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</si>
  <si>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</si>
  <si>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</si>
  <si>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</si>
  <si>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</si>
  <si>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</si>
  <si>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</si>
  <si>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</si>
  <si>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</si>
  <si>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</si>
  <si>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</si>
  <si>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</si>
  <si>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</si>
  <si>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</si>
  <si>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</si>
  <si>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</si>
  <si>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</si>
  <si>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</si>
  <si>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</si>
  <si>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</si>
  <si>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</si>
  <si>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</si>
  <si>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</si>
  <si>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</si>
  <si>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</si>
  <si>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</si>
  <si>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</si>
  <si>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</si>
  <si>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</si>
  <si>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</si>
  <si>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</si>
  <si>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</si>
  <si>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</si>
  <si>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</si>
  <si>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</si>
  <si>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</si>
  <si>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</si>
  <si>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</si>
  <si>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</si>
  <si>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</si>
  <si>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</si>
  <si>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</si>
  <si>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</si>
  <si>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</si>
  <si>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</si>
  <si>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</si>
  <si>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</si>
  <si>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</si>
  <si>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</si>
  <si>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</si>
  <si>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</si>
  <si>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</si>
  <si>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</si>
  <si>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</si>
  <si>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</si>
  <si>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</si>
  <si>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</si>
  <si>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</si>
  <si>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</si>
  <si>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</si>
  <si>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</si>
  <si>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</si>
  <si>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</si>
  <si>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</si>
  <si>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</si>
  <si>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</si>
  <si>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</si>
  <si>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</si>
  <si>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</si>
  <si>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</si>
  <si>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</si>
  <si>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</si>
  <si>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</si>
  <si>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</si>
  <si>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</si>
  <si>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</si>
  <si>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</si>
  <si>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</si>
  <si>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</si>
  <si>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</si>
  <si>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</si>
  <si>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</si>
  <si>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</si>
  <si>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</si>
  <si>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</si>
  <si>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</si>
  <si>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</si>
  <si>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</si>
  <si>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</si>
  <si>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</si>
  <si>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</si>
  <si>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</si>
  <si>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</si>
  <si>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</si>
  <si>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</si>
  <si>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</si>
  <si>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</si>
  <si>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</si>
  <si>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</si>
  <si>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</si>
  <si>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</si>
  <si>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</si>
  <si>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</si>
  <si>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</si>
  <si>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</si>
  <si>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</si>
  <si>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</si>
  <si>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</si>
  <si>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</si>
  <si>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</si>
  <si>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</si>
  <si>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</si>
  <si>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</si>
  <si>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</si>
  <si>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</si>
  <si>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</si>
  <si>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</si>
  <si>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</si>
  <si>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</si>
  <si>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</si>
  <si>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</si>
  <si>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</si>
  <si>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</si>
  <si>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</si>
  <si>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</si>
  <si>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</si>
  <si>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</si>
  <si>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</si>
  <si>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</si>
  <si>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</si>
  <si>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</si>
  <si>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</si>
  <si>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</si>
  <si>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</si>
  <si>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</si>
  <si>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</si>
  <si>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</si>
  <si>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</si>
  <si>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</si>
  <si>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</si>
  <si>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</si>
  <si>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</si>
  <si>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</si>
  <si>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</si>
  <si>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</si>
  <si>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</si>
  <si>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</si>
  <si>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</si>
  <si>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</si>
  <si>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</si>
  <si>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</si>
  <si>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</si>
  <si>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</si>
  <si>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</si>
  <si>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</si>
  <si>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</si>
  <si>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</si>
  <si>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</si>
  <si>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</si>
  <si>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</si>
  <si>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</si>
  <si>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</si>
  <si>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</si>
  <si>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</si>
  <si>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</si>
  <si>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</si>
  <si>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</si>
  <si>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</si>
  <si>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</si>
  <si>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</si>
  <si>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</si>
  <si>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</si>
  <si>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</si>
  <si>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</si>
  <si>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</si>
  <si>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</si>
  <si>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</si>
  <si>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</si>
  <si>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</si>
  <si>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</si>
  <si>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</si>
  <si>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</si>
  <si>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</si>
  <si>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</si>
  <si>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</si>
  <si>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</si>
  <si>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</si>
  <si>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</si>
  <si>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</si>
  <si>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</si>
  <si>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</si>
  <si>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</si>
  <si>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</si>
  <si>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</si>
  <si>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</si>
  <si>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</si>
  <si>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</si>
  <si>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</si>
  <si>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</si>
  <si>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</si>
  <si>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</si>
  <si>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</si>
  <si>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</si>
  <si>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</si>
  <si>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</si>
  <si>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</si>
  <si>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</si>
  <si>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</si>
  <si>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</si>
  <si>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</si>
  <si>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</si>
  <si>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</si>
  <si>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</si>
  <si>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</si>
  <si>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</si>
  <si>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</si>
  <si>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</si>
  <si>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</si>
  <si>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</si>
  <si>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</si>
  <si>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</si>
  <si>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</si>
  <si>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</si>
  <si>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</si>
  <si>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</si>
  <si>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</si>
  <si>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</si>
  <si>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</si>
  <si>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</si>
  <si>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</si>
  <si>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</si>
  <si>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</si>
  <si>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</si>
  <si>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</si>
  <si>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</si>
  <si>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</si>
  <si>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</si>
  <si>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</si>
  <si>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</si>
  <si>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</si>
  <si>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</si>
  <si>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</si>
  <si>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</si>
  <si>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</si>
  <si>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</si>
  <si>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</si>
  <si>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</si>
  <si>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</si>
  <si>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</si>
  <si>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</si>
  <si>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</si>
  <si>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</si>
  <si>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</si>
  <si>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</si>
  <si>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</si>
  <si>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</si>
  <si>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</si>
  <si>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</si>
  <si>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</si>
  <si>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</si>
  <si>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</si>
  <si>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</si>
  <si>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</si>
  <si>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</si>
  <si>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</si>
  <si>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</si>
  <si>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</si>
  <si>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</si>
  <si>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</si>
  <si>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</si>
  <si>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</si>
  <si>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</si>
  <si>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</si>
  <si>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</si>
  <si>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</si>
  <si>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</si>
  <si>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</si>
  <si>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</si>
  <si>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</si>
  <si>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</si>
  <si>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</si>
  <si>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</si>
  <si>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</si>
  <si>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</si>
  <si>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</si>
  <si>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</si>
  <si>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</si>
  <si>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</si>
  <si>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</si>
  <si>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</si>
  <si>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</si>
  <si>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</si>
  <si>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</si>
  <si>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</si>
  <si>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</si>
  <si>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</si>
  <si>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</si>
  <si>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</si>
  <si>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</si>
  <si>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</si>
  <si>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</si>
  <si>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</si>
  <si>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</si>
  <si>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</si>
  <si>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</si>
  <si>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</si>
  <si>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</si>
  <si>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</si>
  <si>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</si>
  <si>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</si>
  <si>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</si>
  <si>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</si>
  <si>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</si>
  <si>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</si>
  <si>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</si>
  <si>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</si>
  <si>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</si>
  <si>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</si>
  <si>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</si>
  <si>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</si>
  <si>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</si>
  <si>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</si>
  <si>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</si>
  <si>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</si>
  <si>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</si>
  <si>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</si>
  <si>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</si>
  <si>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</si>
  <si>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</si>
  <si>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</si>
  <si>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</si>
  <si>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</si>
  <si>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</si>
  <si>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</si>
  <si>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</si>
  <si>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</si>
  <si>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</si>
  <si>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</si>
  <si>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</si>
  <si>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</si>
  <si>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</si>
  <si>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</si>
  <si>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</si>
  <si>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</si>
  <si>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</si>
  <si>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</si>
  <si>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</si>
  <si>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</si>
  <si>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</si>
  <si>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</si>
  <si>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</si>
  <si>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</si>
  <si>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</si>
  <si>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</si>
  <si>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</si>
  <si>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</si>
  <si>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</si>
  <si>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</si>
  <si>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</si>
  <si>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</si>
  <si>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</si>
  <si>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</si>
  <si>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</si>
  <si>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</si>
  <si>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</si>
  <si>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</si>
  <si>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</si>
  <si>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</si>
  <si>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</si>
  <si>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</si>
  <si>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</si>
  <si>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</si>
  <si>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</si>
  <si>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</si>
  <si>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</si>
  <si>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</si>
  <si>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</si>
  <si>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</si>
  <si>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</si>
  <si>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</si>
  <si>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</si>
  <si>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</si>
  <si>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</si>
  <si>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</si>
  <si>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</si>
  <si>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</si>
  <si>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</si>
  <si>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</si>
  <si>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</si>
  <si>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</si>
  <si>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</si>
  <si>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</si>
  <si>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</si>
  <si>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</si>
  <si>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</si>
  <si>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</si>
  <si>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</si>
  <si>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</si>
  <si>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</si>
  <si>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</si>
  <si>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</si>
  <si>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</si>
  <si>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</si>
  <si>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</si>
  <si>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</si>
  <si>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</si>
  <si>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</si>
  <si>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</si>
  <si>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</si>
  <si>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</si>
  <si>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</si>
  <si>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</si>
  <si>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</si>
  <si>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</si>
  <si>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</si>
  <si>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</si>
  <si>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</si>
  <si>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</si>
  <si>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</si>
  <si>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</si>
  <si>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</si>
  <si>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</si>
  <si>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</si>
  <si>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</si>
  <si>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</si>
  <si>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</si>
  <si>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</si>
  <si>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</si>
  <si>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</si>
  <si>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</si>
  <si>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</si>
  <si>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</si>
  <si>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</si>
  <si>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</si>
  <si>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</si>
  <si>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</si>
  <si>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</si>
  <si>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</si>
  <si>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</si>
  <si>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</si>
  <si>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</si>
  <si>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</si>
  <si>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</si>
  <si>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</si>
  <si>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</si>
  <si>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</si>
  <si>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</si>
  <si>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</si>
  <si>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</si>
  <si>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</si>
  <si>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</si>
  <si>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</si>
  <si>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</si>
  <si>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</si>
  <si>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</si>
  <si>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</si>
  <si>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</si>
  <si>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</si>
  <si>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</si>
  <si>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</si>
  <si>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</si>
  <si>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</si>
  <si>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</si>
  <si>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</si>
  <si>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</si>
  <si>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</si>
  <si>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</si>
  <si>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</si>
  <si>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</si>
  <si>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</si>
  <si>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</si>
  <si>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</si>
  <si>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</si>
  <si>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</si>
  <si>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</si>
  <si>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</si>
  <si>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</si>
  <si>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</si>
  <si>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</si>
  <si>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</si>
  <si>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</si>
  <si>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</si>
  <si>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</si>
  <si>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</si>
  <si>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</si>
  <si>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</si>
  <si>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</si>
  <si>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</si>
  <si>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</si>
  <si>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</si>
  <si>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</si>
  <si>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</si>
  <si>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</si>
  <si>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</si>
  <si>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</si>
  <si>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</si>
  <si>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</si>
  <si>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</si>
  <si>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</si>
  <si>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</si>
  <si>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</si>
  <si>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</si>
  <si>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</si>
  <si>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</si>
  <si>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</si>
  <si>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</si>
  <si>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</si>
  <si>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</si>
  <si>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</si>
  <si>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</si>
  <si>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</si>
  <si>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</si>
  <si>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</si>
  <si>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</si>
  <si>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</si>
  <si>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</si>
  <si>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</si>
  <si>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</si>
  <si>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</si>
  <si>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</si>
  <si>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</si>
  <si>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</si>
  <si>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</si>
  <si>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</si>
  <si>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</si>
  <si>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</si>
  <si>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</si>
  <si>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</si>
  <si>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</si>
  <si>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</si>
  <si>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</si>
  <si>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</si>
  <si>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</si>
  <si>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</si>
  <si>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</si>
  <si>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</si>
  <si>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</si>
  <si>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</si>
  <si>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</si>
  <si>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</si>
  <si>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</si>
  <si>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</si>
  <si>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</si>
  <si>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</si>
  <si>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</si>
  <si>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</si>
  <si>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</si>
  <si>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</si>
  <si>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</si>
  <si>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</si>
  <si>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</si>
  <si>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</si>
  <si>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</si>
  <si>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</si>
  <si>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</si>
  <si>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</si>
  <si>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</si>
  <si>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</si>
  <si>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</si>
  <si>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</si>
  <si>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</si>
  <si>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</si>
  <si>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</si>
  <si>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</si>
  <si>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</si>
  <si>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</si>
  <si>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</si>
  <si>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</si>
  <si>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</si>
  <si>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</si>
  <si>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</si>
  <si>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</si>
  <si>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</si>
  <si>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</si>
  <si>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</si>
  <si>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</si>
  <si>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</si>
  <si>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</si>
  <si>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</si>
  <si>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</si>
  <si>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</si>
  <si>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</si>
  <si>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</si>
  <si>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</si>
  <si>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</si>
  <si>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</si>
  <si>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</si>
  <si>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</si>
  <si>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</si>
  <si>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</si>
  <si>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</si>
  <si>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</si>
  <si>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</si>
  <si>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</si>
  <si>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</si>
  <si>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</si>
  <si>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</si>
  <si>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</si>
  <si>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</si>
  <si>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</si>
  <si>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</si>
  <si>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</si>
  <si>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</si>
  <si>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</si>
  <si>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</si>
  <si>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</si>
  <si>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</si>
  <si>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</si>
  <si>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</si>
  <si>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</si>
  <si>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</si>
  <si>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</si>
  <si>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</si>
  <si>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</si>
  <si>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</si>
  <si>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</si>
  <si>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</si>
  <si>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</si>
  <si>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</si>
  <si>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</si>
  <si>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</si>
  <si>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</si>
  <si>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</si>
  <si>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</si>
  <si>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</si>
  <si>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</si>
  <si>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</si>
  <si>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</si>
  <si>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</si>
  <si>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</si>
  <si>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</si>
  <si>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</si>
  <si>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</si>
  <si>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</si>
  <si>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</si>
  <si>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</si>
  <si>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</si>
  <si>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</si>
  <si>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</si>
  <si>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</si>
  <si>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</si>
  <si>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</si>
  <si>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</si>
  <si>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</si>
  <si>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</si>
  <si>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</si>
  <si>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</si>
  <si>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</si>
  <si>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</si>
  <si>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</si>
  <si>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</si>
  <si>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</si>
  <si>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</si>
  <si>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</si>
  <si>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</si>
  <si>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</si>
  <si>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</si>
  <si>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</si>
  <si>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</si>
  <si>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</si>
  <si>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</si>
  <si>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</si>
  <si>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</si>
  <si>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</si>
  <si>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</si>
  <si>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</si>
  <si>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</si>
  <si>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</si>
  <si>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</si>
  <si>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</si>
  <si>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</si>
  <si>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</si>
  <si>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</si>
  <si>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</si>
  <si>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</si>
  <si>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</si>
  <si>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</si>
  <si>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</si>
  <si>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</si>
  <si>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</si>
  <si>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</si>
  <si>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</si>
  <si>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</si>
  <si>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</si>
  <si>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</si>
  <si>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</si>
  <si>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</si>
  <si>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</si>
  <si>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</si>
  <si>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</si>
  <si>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</si>
  <si>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</si>
  <si>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</si>
  <si>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</si>
  <si>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</si>
  <si>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</si>
  <si>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</si>
  <si>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</si>
  <si>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</si>
  <si>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</si>
  <si>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</si>
  <si>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</si>
  <si>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</si>
  <si>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</si>
  <si>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</si>
  <si>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</si>
  <si>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</si>
  <si>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</si>
  <si>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</si>
  <si>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</si>
  <si>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</si>
  <si>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</si>
  <si>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</si>
  <si>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</si>
  <si>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</si>
  <si>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</si>
  <si>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</si>
  <si>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</si>
  <si>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</si>
  <si>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</si>
  <si>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</si>
  <si>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</si>
  <si>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</si>
  <si>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</si>
  <si>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</si>
  <si>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</si>
  <si>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</si>
  <si>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</si>
  <si>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</si>
  <si>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</si>
  <si>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</si>
  <si>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</si>
  <si>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</si>
  <si>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</si>
  <si>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</si>
  <si>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</si>
  <si>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</si>
  <si>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</si>
  <si>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</si>
  <si>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</si>
  <si>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</si>
  <si>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</si>
  <si>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</si>
  <si>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</si>
  <si>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</si>
  <si>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</si>
  <si>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</si>
  <si>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</si>
  <si>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</si>
  <si>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</si>
  <si>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</si>
  <si>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</si>
  <si>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</si>
  <si>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</si>
  <si>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</si>
  <si>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</si>
  <si>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</si>
  <si>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</si>
  <si>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</si>
  <si>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</si>
  <si>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</si>
  <si>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</si>
  <si>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</si>
  <si>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</si>
  <si>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</si>
  <si>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</si>
  <si>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</si>
  <si>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</si>
  <si>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</si>
  <si>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</si>
  <si>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</si>
  <si>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</si>
  <si>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</si>
  <si>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</si>
  <si>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</si>
  <si>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</si>
  <si>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</si>
  <si>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</si>
  <si>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</si>
  <si>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</si>
  <si>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</si>
  <si>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</si>
  <si>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</si>
  <si>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</si>
  <si>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</si>
  <si>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</si>
  <si>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</si>
  <si>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</si>
  <si>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</si>
  <si>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</si>
  <si>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</si>
  <si>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</si>
  <si>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</si>
  <si>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</si>
  <si>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</si>
  <si>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</si>
  <si>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</si>
  <si>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</si>
  <si>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</si>
  <si>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</si>
  <si>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</si>
  <si>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</si>
  <si>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</si>
  <si>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</si>
  <si>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</si>
  <si>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</si>
  <si>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</si>
  <si>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</si>
  <si>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</si>
  <si>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</si>
  <si>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</si>
  <si>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</si>
  <si>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</si>
  <si>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</si>
  <si>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</si>
  <si>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</si>
  <si>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</si>
  <si>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</si>
  <si>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</si>
  <si>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</si>
  <si>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</si>
  <si>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</si>
  <si>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</si>
  <si>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</si>
  <si>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</si>
  <si>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</si>
  <si>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</si>
  <si>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</si>
  <si>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</si>
  <si>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</si>
  <si>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</si>
  <si>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</si>
  <si>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</si>
  <si>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</si>
  <si>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</si>
  <si>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</si>
  <si>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</si>
  <si>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</si>
  <si>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</si>
  <si>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</si>
  <si>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</si>
  <si>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</si>
  <si>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</si>
  <si>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</si>
  <si>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</si>
  <si>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</si>
  <si>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</si>
  <si>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</si>
  <si>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</si>
  <si>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</si>
  <si>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</si>
  <si>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</si>
  <si>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</si>
  <si>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</si>
  <si>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</si>
  <si>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</si>
  <si>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</si>
  <si>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</si>
  <si>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</si>
  <si>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</si>
  <si>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</si>
  <si>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</si>
  <si>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</si>
  <si>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</si>
  <si>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</si>
  <si>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</si>
  <si>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</si>
  <si>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</si>
  <si>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</si>
  <si>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</si>
  <si>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</si>
  <si>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</si>
  <si>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</si>
  <si>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</si>
  <si>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</si>
  <si>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</si>
  <si>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</si>
  <si>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</si>
  <si>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</si>
  <si>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</si>
  <si>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</si>
  <si>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</si>
  <si>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</si>
  <si>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</si>
  <si>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</si>
  <si>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</si>
  <si>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</si>
  <si>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</si>
  <si>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</si>
  <si>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</si>
  <si>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</si>
  <si>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</si>
  <si>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</si>
  <si>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</si>
  <si>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</si>
  <si>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</si>
  <si>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</si>
  <si>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</si>
  <si>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</si>
  <si>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</si>
  <si>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</si>
  <si>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</si>
  <si>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</si>
  <si>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</si>
  <si>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</si>
  <si>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</si>
  <si>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</si>
  <si>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</si>
  <si>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</si>
  <si>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</si>
  <si>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</si>
  <si>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</si>
  <si>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</si>
  <si>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</si>
  <si>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</si>
  <si>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</si>
  <si>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</si>
  <si>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</si>
  <si>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</si>
  <si>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</si>
  <si>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</si>
  <si>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</si>
  <si>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</si>
  <si>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</si>
  <si>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</si>
  <si>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</si>
  <si>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</si>
  <si>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</si>
  <si>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</si>
  <si>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</si>
  <si>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</si>
  <si>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</si>
  <si>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</si>
  <si>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</si>
  <si>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</si>
  <si>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</si>
  <si>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</si>
  <si>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</si>
  <si>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</si>
  <si>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</si>
  <si>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</si>
  <si>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</si>
  <si>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</si>
  <si>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</si>
  <si>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</si>
  <si>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</si>
  <si>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</si>
  <si>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</si>
  <si>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</si>
  <si>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</si>
  <si>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</si>
  <si>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</si>
  <si>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</si>
  <si>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</si>
  <si>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</si>
  <si>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</si>
  <si>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</si>
  <si>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</si>
  <si>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</si>
  <si>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</si>
  <si>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</si>
  <si>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</si>
  <si>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</si>
  <si>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</si>
  <si>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</si>
  <si>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</si>
  <si>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</si>
  <si>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</si>
  <si>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</si>
  <si>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</si>
  <si>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</si>
  <si>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</si>
  <si>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</si>
  <si>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</si>
  <si>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</si>
  <si>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</si>
  <si>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</si>
  <si>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</si>
  <si>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</si>
  <si>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</si>
  <si>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</si>
  <si>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</si>
  <si>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</si>
  <si>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</si>
  <si>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</si>
  <si>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</si>
  <si>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</si>
  <si>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</si>
  <si>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</si>
  <si>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</si>
  <si>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</si>
  <si>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</si>
  <si>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</si>
  <si>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</si>
  <si>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</si>
  <si>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</si>
  <si>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</si>
  <si>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</si>
  <si>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</si>
  <si>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</si>
  <si>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</si>
  <si>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</si>
  <si>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</si>
  <si>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</si>
  <si>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</si>
  <si>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</si>
  <si>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</si>
  <si>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</si>
  <si>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</si>
  <si>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</si>
  <si>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</si>
  <si>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</si>
  <si>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</si>
  <si>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</si>
  <si>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</si>
  <si>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</si>
  <si>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</si>
  <si>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</si>
  <si>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</si>
  <si>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</si>
  <si>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</si>
  <si>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</si>
  <si>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</si>
  <si>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</si>
  <si>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</si>
  <si>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</si>
  <si>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</si>
  <si>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</si>
  <si>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</si>
  <si>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</si>
  <si>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</si>
  <si>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</si>
  <si>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</si>
  <si>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</si>
  <si>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</si>
  <si>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</si>
  <si>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</si>
  <si>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</si>
  <si>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</si>
  <si>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</si>
  <si>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</si>
  <si>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</si>
  <si>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</si>
  <si>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</si>
  <si>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</si>
  <si>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</si>
  <si>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</si>
  <si>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</si>
  <si>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</si>
  <si>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</si>
  <si>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</si>
  <si>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</si>
  <si>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</si>
  <si>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</si>
  <si>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</si>
  <si>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</si>
  <si>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</si>
  <si>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</si>
  <si>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</si>
  <si>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</si>
  <si>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</si>
  <si>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</si>
  <si>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</si>
  <si>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</si>
  <si>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</si>
  <si>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</si>
  <si>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</si>
  <si>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</si>
  <si>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</si>
  <si>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</si>
  <si>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</si>
  <si>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</si>
  <si>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</si>
  <si>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</si>
  <si>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</si>
  <si>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</si>
  <si>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</si>
  <si>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</si>
  <si>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</si>
  <si>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</si>
  <si>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</si>
  <si>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</si>
  <si>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</si>
  <si>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</si>
  <si>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</si>
  <si>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</si>
  <si>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</si>
  <si>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</si>
  <si>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</si>
  <si>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</si>
  <si>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</si>
  <si>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</si>
  <si>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</si>
  <si>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</si>
  <si>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</si>
  <si>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</si>
  <si>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</si>
  <si>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</si>
  <si>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</si>
  <si>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</si>
  <si>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</si>
  <si>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</si>
  <si>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</si>
  <si>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</si>
  <si>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</si>
  <si>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</si>
  <si>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</si>
  <si>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</si>
  <si>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</si>
  <si>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</si>
  <si>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</si>
  <si>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</si>
  <si>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</si>
  <si>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</si>
  <si>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</si>
  <si>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</si>
  <si>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</si>
  <si>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</si>
  <si>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</si>
  <si>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</si>
  <si>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</si>
  <si>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</si>
  <si>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</si>
  <si>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</si>
  <si>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</si>
  <si>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</si>
  <si>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</si>
  <si>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</si>
  <si>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</si>
  <si>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</si>
  <si>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</si>
  <si>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</si>
  <si>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</si>
  <si>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</si>
  <si>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</si>
  <si>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</si>
  <si>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</si>
  <si>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</si>
  <si>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</si>
  <si>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</si>
  <si>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</si>
  <si>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</si>
  <si>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</si>
  <si>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</si>
  <si>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</si>
  <si>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</si>
  <si>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</si>
  <si>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</si>
  <si>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</si>
  <si>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</si>
  <si>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</si>
  <si>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</si>
  <si>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</si>
  <si>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</si>
  <si>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</si>
  <si>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</si>
  <si>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</si>
  <si>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</si>
  <si>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</si>
  <si>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</si>
  <si>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</si>
  <si>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</si>
  <si>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</si>
  <si>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</si>
  <si>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</si>
  <si>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</si>
  <si>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</si>
  <si>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</si>
  <si>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</si>
  <si>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</si>
  <si>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</si>
  <si>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</si>
  <si>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</si>
  <si>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</si>
  <si>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</si>
  <si>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</si>
  <si>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</si>
  <si>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</si>
  <si>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</si>
  <si>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</si>
  <si>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</si>
  <si>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</si>
  <si>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</si>
  <si>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</si>
  <si>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</si>
  <si>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</si>
  <si>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</si>
  <si>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</si>
  <si>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</si>
  <si>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</si>
  <si>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</si>
  <si>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</si>
  <si>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</si>
  <si>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</si>
  <si>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</si>
  <si>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</si>
  <si>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</si>
  <si>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</si>
  <si>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</si>
  <si>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</si>
  <si>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</si>
  <si>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</si>
  <si>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</si>
  <si>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</si>
  <si>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</si>
  <si>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</si>
  <si>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</si>
  <si>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</si>
  <si>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</si>
  <si>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</si>
  <si>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</si>
  <si>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</si>
  <si>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</si>
  <si>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</si>
  <si>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</si>
  <si>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</si>
  <si>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</si>
  <si>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</si>
  <si>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</si>
  <si>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</si>
  <si>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</si>
  <si>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</si>
  <si>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</si>
  <si>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</si>
  <si>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</si>
  <si>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</si>
  <si>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</si>
  <si>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</si>
  <si>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</si>
  <si>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</si>
  <si>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</si>
  <si>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</si>
  <si>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</si>
  <si>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</si>
  <si>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</si>
  <si>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</si>
  <si>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</si>
  <si>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</si>
  <si>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</si>
  <si>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</si>
  <si>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</si>
  <si>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</si>
  <si>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</si>
  <si>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</si>
  <si>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</si>
  <si>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</si>
  <si>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</si>
  <si>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</si>
  <si>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</si>
  <si>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</si>
  <si>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</si>
  <si>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</si>
  <si>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</si>
  <si>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</si>
  <si>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</si>
  <si>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</si>
  <si>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</si>
  <si>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</si>
  <si>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</si>
  <si>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</si>
  <si>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</si>
  <si>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</si>
  <si>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</si>
  <si>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</si>
  <si>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</si>
  <si>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</si>
  <si>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</si>
  <si>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</si>
  <si>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</si>
  <si>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</si>
  <si>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</si>
  <si>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</si>
  <si>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</si>
  <si>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</si>
  <si>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</si>
  <si>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</si>
  <si>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</si>
  <si>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</si>
  <si>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</si>
  <si>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</si>
  <si>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</si>
  <si>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</si>
  <si>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</si>
  <si>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</si>
  <si>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</si>
  <si>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</si>
  <si>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</si>
  <si>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</si>
  <si>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</si>
  <si>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</si>
  <si>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</si>
  <si>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</si>
  <si>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</si>
  <si>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</si>
  <si>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</si>
  <si>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</si>
  <si>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</si>
  <si>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</si>
  <si>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</si>
  <si>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</si>
  <si>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</si>
  <si>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</si>
  <si>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</si>
  <si>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</si>
  <si>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</si>
  <si>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</si>
  <si>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</si>
  <si>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</si>
  <si>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</si>
  <si>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</si>
  <si>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</si>
  <si>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</si>
  <si>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</si>
  <si>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</si>
  <si>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</si>
  <si>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</si>
  <si>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</si>
  <si>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</si>
  <si>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</si>
  <si>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</si>
  <si>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</si>
  <si>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</si>
  <si>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</si>
  <si>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</si>
  <si>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</si>
  <si>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</si>
  <si>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</si>
  <si>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</si>
  <si>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</si>
  <si>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</si>
  <si>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</si>
  <si>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</si>
  <si>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</si>
  <si>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</si>
  <si>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</si>
  <si>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</si>
  <si>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</si>
  <si>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</si>
  <si>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</si>
  <si>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</si>
  <si>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</si>
  <si>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</si>
  <si>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</si>
  <si>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</si>
  <si>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</si>
  <si>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</si>
  <si>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</si>
  <si>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</si>
  <si>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</si>
  <si>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</si>
  <si>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</si>
  <si>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</si>
  <si>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</si>
  <si>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</si>
  <si>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</si>
  <si>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</si>
  <si>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</si>
  <si>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</si>
  <si>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</si>
  <si>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</si>
  <si>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</si>
  <si>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</si>
  <si>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</si>
  <si>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</si>
  <si>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</si>
  <si>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</si>
  <si>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</si>
  <si>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</si>
  <si>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</si>
  <si>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</si>
  <si>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</si>
  <si>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</si>
  <si>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</si>
  <si>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</si>
  <si>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</si>
  <si>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</si>
  <si>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</si>
  <si>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</si>
  <si>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</si>
  <si>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</si>
  <si>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</si>
  <si>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</si>
  <si>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</si>
  <si>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</si>
  <si>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</si>
  <si>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</si>
  <si>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</si>
  <si>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</si>
  <si>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</si>
  <si>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</si>
  <si>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</si>
  <si>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</si>
  <si>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</si>
  <si>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</si>
  <si>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</si>
  <si>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</si>
  <si>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</si>
  <si>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</si>
  <si>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</si>
  <si>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</si>
  <si>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</si>
  <si>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</si>
  <si>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</si>
  <si>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</si>
  <si>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</si>
  <si>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</si>
  <si>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</si>
  <si>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</si>
  <si>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</si>
  <si>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</si>
  <si>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</si>
  <si>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</si>
  <si>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</si>
  <si>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</si>
  <si>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</si>
  <si>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</si>
  <si>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</si>
  <si>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</si>
  <si>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</si>
  <si>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</si>
  <si>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</si>
  <si>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</si>
  <si>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</si>
  <si>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</si>
  <si>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</si>
  <si>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</si>
  <si>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</si>
  <si>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</si>
  <si>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</si>
  <si>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</si>
  <si>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</si>
  <si>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</si>
  <si>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</si>
  <si>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</si>
  <si>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</si>
  <si>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</si>
  <si>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</si>
  <si>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</si>
  <si>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</si>
  <si>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</si>
  <si>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</si>
  <si>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</si>
  <si>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</si>
  <si>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</si>
  <si>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</si>
  <si>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</si>
  <si>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</si>
  <si>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</si>
  <si>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</si>
  <si>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</si>
  <si>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</si>
  <si>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</si>
  <si>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</si>
  <si>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</si>
  <si>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</si>
  <si>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</si>
  <si>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</si>
  <si>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</si>
  <si>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</si>
  <si>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</si>
  <si>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</si>
  <si>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</si>
  <si>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</si>
  <si>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</si>
  <si>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</si>
  <si>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</si>
  <si>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</si>
  <si>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</si>
  <si>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</si>
  <si>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</si>
  <si>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</si>
  <si>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</si>
  <si>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</si>
  <si>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</si>
  <si>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</si>
  <si>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</si>
  <si>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</si>
  <si>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</si>
  <si>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</si>
  <si>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</si>
  <si>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</si>
  <si>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</si>
  <si>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</si>
  <si>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</si>
  <si>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</si>
  <si>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</si>
  <si>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</si>
  <si>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</si>
  <si>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</si>
  <si>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</si>
  <si>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</si>
  <si>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</si>
  <si>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</si>
  <si>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</si>
  <si>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</si>
  <si>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</si>
  <si>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</si>
  <si>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</si>
  <si>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</si>
  <si>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</si>
  <si>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</si>
  <si>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</si>
  <si>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</si>
  <si>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</si>
  <si>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</si>
  <si>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</si>
  <si>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</si>
  <si>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</si>
  <si>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</si>
  <si>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</si>
  <si>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</si>
  <si>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</si>
  <si>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</si>
  <si>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</si>
  <si>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</si>
  <si>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</si>
  <si>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</si>
  <si>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</si>
  <si>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</si>
  <si>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</si>
  <si>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</si>
  <si>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</si>
  <si>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</si>
  <si>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</si>
  <si>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</si>
  <si>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</si>
  <si>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</si>
  <si>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</si>
  <si>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</si>
  <si>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</si>
  <si>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</si>
  <si>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</si>
  <si>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</si>
  <si>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</si>
  <si>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</si>
  <si>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</si>
  <si>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</si>
  <si>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</si>
  <si>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</si>
  <si>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</si>
  <si>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</si>
  <si>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</si>
  <si>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</si>
  <si>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</si>
  <si>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</si>
  <si>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</si>
  <si>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</si>
  <si>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</si>
  <si>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</si>
  <si>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</si>
  <si>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</si>
  <si>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</si>
  <si>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</si>
  <si>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</si>
  <si>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</si>
  <si>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</si>
  <si>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</si>
  <si>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</si>
  <si>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</si>
  <si>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</si>
  <si>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</si>
  <si>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</si>
  <si>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</si>
  <si>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</si>
  <si>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</si>
  <si>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</si>
  <si>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</si>
  <si>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</si>
  <si>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</si>
  <si>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</si>
  <si>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</si>
  <si>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</si>
  <si>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</si>
  <si>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</si>
  <si>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</si>
  <si>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</si>
  <si>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</si>
  <si>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</si>
  <si>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</si>
  <si>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</si>
  <si>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</si>
  <si>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</si>
  <si>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</si>
  <si>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</si>
  <si>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</si>
  <si>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</si>
  <si>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</si>
  <si>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</si>
  <si>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</si>
  <si>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</si>
  <si>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</si>
  <si>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</si>
  <si>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</si>
  <si>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</si>
  <si>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</si>
  <si>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</si>
  <si>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</si>
  <si>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</si>
  <si>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</si>
  <si>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</si>
  <si>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</si>
  <si>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</si>
  <si>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</si>
  <si>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</si>
  <si>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</si>
  <si>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</si>
  <si>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</si>
  <si>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</si>
  <si>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</si>
  <si>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</si>
  <si>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</si>
  <si>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</si>
  <si>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</si>
  <si>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</si>
  <si>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</si>
  <si>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</si>
  <si>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</si>
  <si>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</si>
  <si>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</si>
  <si>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</si>
  <si>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</si>
  <si>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</si>
  <si>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</si>
  <si>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</si>
  <si>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</si>
  <si>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</si>
  <si>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</si>
  <si>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</si>
  <si>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</si>
  <si>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</si>
  <si>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</si>
  <si>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</si>
  <si>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</si>
  <si>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</si>
  <si>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</si>
  <si>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</si>
  <si>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</si>
  <si>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</si>
  <si>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</si>
  <si>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</si>
  <si>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</si>
  <si>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</si>
  <si>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</si>
  <si>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</si>
  <si>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</si>
  <si>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</si>
  <si>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</si>
  <si>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</si>
  <si>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</si>
  <si>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</si>
  <si>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</si>
  <si>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</si>
  <si>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</si>
  <si>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</si>
  <si>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</si>
  <si>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</si>
  <si>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</si>
  <si>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</si>
  <si>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</si>
  <si>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</si>
  <si>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</si>
  <si>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</si>
  <si>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</si>
  <si>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</si>
  <si>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</si>
  <si>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</si>
  <si>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</si>
  <si>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</si>
  <si>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</si>
  <si>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</si>
  <si>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</si>
  <si>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</si>
  <si>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</si>
  <si>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</si>
  <si>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</si>
  <si>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</si>
  <si>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</si>
  <si>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</si>
  <si>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</si>
  <si>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</si>
  <si>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</si>
  <si>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</si>
  <si>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</si>
  <si>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</si>
  <si>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</si>
  <si>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</si>
  <si>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</si>
  <si>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</si>
  <si>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</si>
  <si>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</si>
  <si>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</si>
  <si>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</si>
  <si>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</si>
  <si>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</si>
  <si>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</si>
  <si>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</si>
  <si>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</si>
  <si>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</si>
  <si>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</si>
  <si>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</si>
  <si>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</si>
  <si>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</si>
  <si>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</si>
  <si>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</si>
  <si>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</si>
  <si>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</si>
  <si>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</si>
  <si>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</si>
  <si>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</si>
  <si>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</si>
  <si>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</si>
  <si>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</si>
  <si>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</si>
  <si>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</si>
  <si>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</si>
  <si>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</si>
  <si>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</si>
  <si>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</si>
  <si>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</si>
  <si>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</si>
  <si>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</si>
  <si>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</si>
  <si>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</si>
  <si>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</si>
  <si>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</si>
  <si>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</si>
  <si>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</si>
  <si>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</si>
  <si>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</si>
  <si>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</si>
  <si>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</si>
  <si>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</si>
  <si>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</si>
  <si>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</si>
  <si>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</si>
  <si>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</si>
  <si>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</si>
  <si>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</si>
  <si>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</si>
  <si>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</si>
  <si>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</si>
  <si>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</si>
  <si>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</si>
  <si>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</si>
  <si>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</si>
  <si>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</si>
  <si>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</si>
  <si>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</si>
  <si>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</si>
  <si>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</si>
  <si>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</si>
  <si>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</si>
  <si>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</si>
  <si>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</si>
  <si>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</si>
  <si>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</si>
  <si>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</si>
  <si>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</si>
  <si>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</si>
  <si>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</si>
  <si>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</si>
  <si>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</si>
  <si>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</si>
  <si>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</si>
  <si>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</si>
  <si>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</si>
  <si>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</si>
  <si>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</si>
  <si>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</si>
  <si>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</si>
  <si>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</si>
  <si>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</si>
  <si>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</si>
  <si>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</si>
  <si>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</si>
  <si>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</si>
  <si>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</si>
  <si>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</si>
  <si>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</si>
  <si>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</si>
  <si>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</si>
  <si>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</si>
  <si>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</si>
  <si>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</si>
  <si>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</si>
  <si>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</si>
  <si>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</si>
  <si>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</si>
  <si>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</si>
  <si>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</si>
  <si>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</si>
  <si>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</si>
  <si>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</si>
  <si>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</si>
  <si>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</si>
  <si>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</si>
  <si>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</si>
  <si>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</si>
  <si>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</si>
  <si>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</si>
  <si>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</si>
  <si>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</si>
  <si>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</si>
  <si>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</si>
  <si>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</si>
  <si>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</si>
  <si>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</si>
  <si>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</si>
  <si>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</si>
  <si>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</si>
  <si>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</si>
  <si>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</si>
  <si>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</si>
  <si>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</si>
  <si>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</si>
  <si>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</si>
  <si>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</si>
  <si>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</si>
  <si>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</si>
  <si>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</si>
  <si>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</si>
  <si>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</si>
  <si>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</si>
  <si>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</si>
  <si>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</si>
  <si>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</si>
  <si>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</si>
  <si>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</si>
  <si>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</si>
  <si>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</si>
  <si>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</si>
  <si>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</si>
  <si>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</si>
  <si>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</si>
  <si>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</si>
  <si>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</si>
  <si>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</si>
  <si>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</si>
  <si>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</si>
  <si>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</si>
  <si>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</si>
  <si>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</si>
  <si>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</si>
  <si>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</si>
  <si>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</si>
  <si>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</si>
  <si>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</si>
  <si>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</si>
  <si>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</si>
  <si>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</si>
  <si>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</si>
  <si>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</si>
  <si>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</si>
  <si>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</si>
  <si>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</si>
  <si>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</si>
  <si>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</si>
  <si>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</si>
  <si>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</si>
  <si>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</si>
  <si>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</si>
  <si>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</si>
  <si>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</si>
  <si>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</si>
  <si>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</si>
  <si>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</si>
  <si>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</si>
  <si>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</si>
  <si>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</si>
  <si>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</si>
  <si>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</si>
  <si>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</si>
  <si>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</si>
  <si>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</si>
  <si>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</si>
  <si>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</si>
  <si>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</si>
  <si>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</si>
  <si>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</si>
  <si>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</si>
  <si>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</si>
  <si>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</si>
  <si>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</si>
  <si>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</si>
  <si>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</si>
  <si>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</si>
  <si>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</si>
  <si>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</si>
  <si>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</si>
  <si>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</si>
  <si>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</si>
  <si>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</si>
  <si>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</si>
  <si>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</si>
  <si>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</si>
  <si>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</si>
  <si>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</si>
  <si>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</si>
  <si>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</si>
  <si>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</si>
  <si>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</si>
  <si>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</si>
  <si>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</si>
  <si>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</si>
  <si>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</si>
  <si>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</si>
  <si>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</si>
  <si>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</si>
  <si>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</si>
  <si>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</si>
  <si>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</si>
  <si>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</si>
  <si>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</si>
  <si>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</si>
  <si>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</si>
  <si>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</si>
  <si>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</si>
  <si>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</si>
  <si>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</si>
  <si>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</si>
  <si>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</si>
  <si>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</si>
  <si>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</si>
  <si>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</si>
  <si>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</si>
  <si>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</si>
  <si>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</si>
  <si>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</si>
  <si>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</si>
  <si>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</si>
  <si>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</si>
  <si>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</si>
  <si>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</si>
  <si>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</si>
  <si>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</si>
  <si>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</si>
  <si>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</si>
  <si>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</si>
  <si>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</si>
  <si>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</si>
  <si>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</si>
  <si>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</si>
  <si>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</si>
  <si>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</si>
  <si>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</si>
  <si>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</si>
  <si>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</si>
  <si>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</si>
  <si>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</si>
  <si>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</si>
  <si>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</si>
  <si>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</si>
  <si>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</si>
  <si>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</si>
  <si>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</si>
  <si>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</si>
  <si>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</si>
  <si>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</si>
  <si>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</si>
  <si>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</si>
  <si>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</si>
  <si>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</si>
  <si>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</si>
  <si>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</si>
  <si>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</si>
  <si>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</si>
  <si>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</si>
  <si>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</si>
  <si>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</si>
  <si>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</si>
  <si>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</si>
  <si>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</si>
  <si>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</si>
  <si>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</si>
  <si>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</si>
  <si>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</si>
  <si>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</si>
  <si>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</si>
  <si>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</si>
  <si>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</si>
  <si>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</si>
  <si>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</si>
  <si>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</si>
  <si>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</si>
  <si>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</si>
  <si>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</si>
  <si>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</si>
  <si>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</si>
  <si>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</si>
  <si>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</si>
  <si>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</si>
  <si>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</si>
  <si>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</si>
  <si>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</si>
  <si>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</si>
  <si>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</si>
  <si>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</si>
  <si>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</si>
  <si>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</si>
  <si>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</si>
  <si>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</si>
  <si>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</si>
  <si>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</si>
  <si>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</si>
  <si>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</si>
  <si>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</si>
  <si>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</si>
  <si>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</si>
  <si>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</si>
  <si>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</si>
  <si>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</si>
  <si>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</si>
  <si>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</si>
  <si>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</si>
  <si>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</si>
  <si>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</si>
  <si>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</si>
  <si>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</si>
  <si>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</si>
  <si>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</si>
  <si>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</si>
  <si>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</si>
  <si>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</si>
  <si>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</si>
  <si>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</si>
  <si>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</si>
  <si>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</si>
  <si>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</si>
  <si>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</si>
  <si>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</si>
  <si>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</si>
  <si>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</si>
  <si>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</si>
  <si>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</si>
  <si>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</si>
  <si>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</si>
  <si>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</si>
  <si>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</si>
  <si>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</si>
  <si>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</si>
  <si>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</si>
  <si>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</si>
  <si>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</si>
  <si>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</si>
  <si>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</si>
  <si>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</si>
  <si>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</si>
  <si>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</si>
  <si>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</si>
  <si>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</si>
  <si>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</si>
  <si>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</si>
  <si>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</si>
  <si>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</si>
  <si>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</si>
  <si>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</si>
  <si>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</si>
  <si>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</si>
  <si>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</si>
  <si>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</si>
  <si>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</si>
  <si>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</si>
  <si>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</si>
  <si>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</si>
  <si>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</si>
  <si>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</si>
  <si>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</si>
  <si>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</si>
  <si>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</si>
  <si>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</si>
  <si>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</si>
  <si>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</si>
  <si>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</si>
  <si>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</si>
  <si>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</si>
  <si>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</si>
  <si>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</si>
  <si>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</si>
  <si>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</si>
  <si>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</si>
  <si>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</si>
  <si>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</si>
  <si>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</si>
  <si>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</si>
  <si>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</si>
  <si>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</si>
  <si>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</si>
  <si>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</si>
  <si>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</si>
  <si>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</si>
  <si>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</si>
  <si>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</si>
  <si>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</si>
  <si>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</si>
  <si>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</si>
  <si>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</si>
  <si>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</si>
  <si>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</si>
  <si>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</si>
  <si>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</si>
  <si>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</si>
  <si>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</si>
  <si>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</si>
  <si>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</si>
  <si>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</si>
  <si>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</si>
  <si>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</si>
  <si>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</si>
  <si>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</si>
  <si>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</si>
  <si>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</si>
  <si>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</si>
  <si>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</si>
  <si>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</si>
  <si>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</si>
  <si>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</si>
  <si>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</si>
  <si>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</si>
  <si>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</si>
  <si>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</si>
  <si>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</si>
  <si>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</si>
  <si>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</si>
  <si>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</si>
  <si>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</si>
  <si>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</si>
  <si>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</si>
  <si>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</si>
  <si>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</si>
  <si>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</si>
  <si>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</si>
  <si>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</si>
  <si>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</si>
  <si>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</si>
  <si>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</si>
  <si>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</si>
  <si>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</si>
  <si>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</si>
  <si>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</si>
  <si>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</si>
  <si>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</si>
  <si>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</si>
  <si>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</si>
  <si>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</si>
  <si>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</si>
  <si>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</si>
  <si>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</si>
  <si>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</si>
  <si>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</si>
  <si>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</si>
  <si>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</si>
  <si>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</si>
  <si>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</si>
  <si>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</si>
  <si>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</si>
  <si>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</si>
  <si>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</si>
  <si>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</si>
  <si>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</si>
  <si>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</si>
  <si>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</si>
  <si>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</si>
  <si>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</si>
  <si>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</si>
  <si>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</si>
  <si>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</si>
  <si>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</si>
  <si>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</si>
  <si>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</si>
  <si>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</si>
  <si>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</si>
  <si>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</si>
  <si>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</si>
  <si>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</si>
  <si>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</si>
  <si>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</si>
  <si>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</si>
  <si>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</si>
  <si>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</si>
  <si>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</si>
  <si>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</si>
  <si>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</si>
  <si>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</si>
  <si>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</si>
  <si>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</si>
  <si>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</si>
  <si>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</si>
  <si>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</si>
  <si>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</si>
  <si>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</si>
  <si>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</si>
  <si>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</si>
  <si>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</si>
  <si>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</si>
  <si>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</si>
  <si>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</si>
  <si>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</si>
  <si>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</si>
  <si>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</si>
  <si>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</si>
  <si>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</si>
  <si>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</si>
  <si>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</si>
  <si>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</si>
  <si>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</si>
  <si>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</si>
  <si>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</si>
  <si>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</si>
  <si>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</si>
  <si>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</si>
  <si>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</si>
  <si>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</si>
  <si>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</si>
  <si>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</si>
  <si>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</si>
  <si>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</si>
  <si>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</si>
  <si>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</si>
  <si>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</si>
  <si>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</si>
  <si>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</si>
  <si>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</si>
  <si>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</si>
  <si>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</si>
  <si>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</si>
  <si>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</si>
  <si>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</si>
  <si>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</si>
  <si>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</si>
  <si>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</si>
  <si>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</si>
  <si>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</si>
  <si>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</si>
  <si>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</si>
  <si>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</si>
  <si>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</si>
  <si>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</si>
  <si>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</si>
  <si>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</si>
  <si>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</si>
  <si>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</si>
  <si>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</si>
  <si>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</si>
  <si>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</si>
  <si>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</si>
  <si>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</si>
  <si>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</si>
  <si>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</si>
  <si>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</si>
  <si>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</si>
  <si>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</si>
  <si>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</si>
  <si>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</si>
  <si>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</si>
  <si>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</si>
  <si>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</si>
  <si>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</si>
  <si>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</si>
  <si>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</si>
  <si>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</si>
  <si>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</si>
  <si>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</si>
  <si>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</si>
  <si>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</si>
  <si>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</si>
  <si>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</si>
  <si>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</si>
  <si>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</si>
  <si>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</si>
  <si>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</si>
  <si>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</si>
  <si>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</si>
  <si>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</si>
  <si>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</si>
  <si>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</si>
  <si>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</si>
  <si>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</si>
  <si>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</si>
  <si>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</si>
  <si>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</si>
  <si>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</si>
  <si>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</si>
  <si>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</si>
  <si>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</si>
  <si>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</si>
  <si>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</si>
  <si>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</si>
  <si>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</si>
  <si>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</si>
  <si>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</si>
  <si>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</si>
  <si>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</si>
  <si>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</si>
  <si>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</si>
  <si>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</si>
  <si>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</si>
  <si>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</si>
  <si>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</si>
  <si>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</si>
  <si>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</si>
  <si>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</si>
  <si>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</si>
  <si>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</si>
  <si>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</si>
  <si>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</si>
  <si>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</si>
  <si>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</si>
  <si>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</si>
  <si>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</si>
  <si>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</si>
  <si>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</si>
  <si>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</si>
  <si>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</si>
  <si>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</si>
  <si>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</si>
  <si>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</si>
  <si>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</si>
  <si>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</si>
  <si>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</si>
  <si>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</si>
  <si>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</si>
  <si>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</si>
  <si>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</si>
  <si>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</si>
  <si>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</si>
  <si>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</si>
  <si>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</si>
  <si>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</si>
  <si>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</si>
  <si>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</si>
  <si>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</si>
  <si>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</si>
  <si>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</si>
  <si>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</si>
  <si>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</si>
  <si>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</si>
  <si>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</si>
  <si>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</si>
  <si>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</si>
  <si>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</si>
  <si>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</si>
  <si>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</si>
  <si>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</si>
  <si>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</si>
  <si>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</si>
  <si>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</si>
  <si>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</si>
  <si>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</si>
  <si>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</si>
  <si>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</si>
  <si>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</si>
  <si>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</si>
  <si>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</si>
  <si>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</si>
  <si>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</si>
  <si>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</si>
  <si>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</si>
  <si>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</si>
  <si>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</si>
  <si>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</si>
  <si>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</si>
  <si>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</si>
  <si>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</si>
  <si>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</si>
  <si>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</si>
  <si>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</si>
  <si>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</si>
  <si>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</si>
  <si>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</si>
  <si>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</si>
  <si>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</si>
  <si>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</si>
  <si>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</si>
  <si>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</si>
  <si>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</si>
  <si>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</si>
  <si>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</si>
  <si>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</si>
  <si>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</si>
  <si>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</si>
  <si>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</si>
  <si>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</si>
  <si>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</si>
  <si>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</si>
  <si>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</si>
  <si>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</si>
  <si>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</si>
  <si>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</si>
  <si>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</si>
  <si>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</si>
  <si>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</si>
  <si>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</si>
  <si>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</si>
  <si>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</si>
  <si>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</si>
  <si>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</si>
  <si>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</si>
  <si>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</si>
  <si>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</si>
  <si>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</si>
  <si>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</si>
  <si>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</si>
  <si>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</si>
  <si>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</si>
  <si>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</si>
  <si>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</si>
  <si>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</si>
  <si>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</si>
  <si>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</si>
  <si>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</si>
  <si>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</si>
  <si>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</si>
  <si>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</si>
  <si>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</si>
  <si>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</si>
  <si>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</si>
  <si>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</si>
  <si>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</si>
  <si>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</si>
  <si>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</si>
  <si>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</si>
  <si>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</si>
  <si>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</si>
  <si>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</si>
  <si>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</si>
  <si>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</si>
  <si>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</si>
  <si>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</si>
  <si>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</si>
  <si>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</si>
  <si>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</si>
  <si>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</si>
  <si>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</si>
  <si>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</si>
  <si>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</si>
  <si>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</si>
  <si>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</si>
  <si>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</si>
  <si>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</si>
  <si>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</si>
  <si>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</si>
  <si>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</si>
  <si>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</si>
  <si>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</si>
  <si>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</si>
  <si>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</si>
  <si>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</si>
  <si>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</si>
  <si>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</si>
  <si>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</si>
  <si>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</si>
  <si>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</si>
  <si>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</si>
  <si>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</si>
  <si>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</si>
  <si>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</si>
  <si>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</si>
  <si>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</si>
  <si>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</si>
  <si>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</si>
  <si>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</si>
  <si>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</si>
  <si>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</si>
  <si>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</si>
  <si>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</si>
  <si>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</si>
  <si>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</si>
  <si>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</si>
  <si>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</si>
  <si>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</si>
  <si>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</si>
  <si>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</si>
  <si>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</si>
  <si>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</si>
  <si>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</si>
  <si>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</si>
  <si>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</si>
  <si>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</si>
  <si>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</si>
  <si>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</si>
  <si>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</si>
  <si>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</si>
  <si>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</si>
  <si>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</si>
  <si>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</si>
  <si>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</si>
  <si>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</si>
  <si>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</si>
  <si>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</si>
  <si>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</si>
  <si>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</si>
  <si>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</si>
  <si>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</si>
  <si>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</si>
  <si>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</si>
  <si>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</si>
  <si>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</si>
  <si>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</si>
  <si>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</si>
  <si>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</si>
  <si>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</si>
  <si>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</si>
  <si>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</si>
  <si>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</si>
  <si>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</si>
  <si>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</si>
  <si>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</si>
  <si>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</si>
  <si>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</si>
  <si>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</si>
  <si>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</si>
  <si>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</si>
  <si>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</si>
  <si>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</si>
  <si>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</si>
  <si>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</si>
  <si>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</si>
  <si>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</si>
  <si>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</si>
  <si>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</si>
  <si>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</si>
  <si>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</si>
  <si>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</si>
  <si>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</si>
  <si>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</si>
  <si>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</si>
  <si>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</si>
  <si>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</si>
  <si>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</si>
  <si>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</si>
  <si>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</si>
  <si>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</si>
  <si>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</si>
  <si>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</si>
  <si>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</si>
  <si>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</si>
  <si>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</si>
  <si>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</si>
  <si>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</si>
  <si>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</si>
  <si>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</si>
  <si>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</si>
  <si>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</si>
  <si>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</si>
  <si>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</si>
  <si>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</si>
  <si>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</si>
  <si>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</si>
  <si>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</si>
  <si>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</si>
  <si>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</si>
  <si>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</si>
  <si>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</si>
  <si>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</si>
  <si>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</si>
  <si>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</si>
  <si>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</si>
  <si>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</si>
  <si>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</si>
  <si>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</si>
  <si>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</si>
  <si>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</si>
  <si>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</si>
  <si>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</si>
  <si>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</si>
  <si>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</si>
  <si>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</si>
  <si>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</si>
  <si>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</si>
  <si>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</si>
  <si>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</si>
  <si>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</si>
  <si>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</si>
  <si>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</si>
  <si>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</si>
  <si>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</si>
  <si>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</si>
  <si>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</si>
  <si>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</si>
  <si>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</si>
  <si>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</si>
  <si>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</si>
  <si>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</si>
  <si>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</si>
  <si>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</si>
  <si>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</si>
  <si>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</si>
  <si>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</si>
  <si>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</si>
  <si>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</si>
  <si>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</si>
  <si>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</si>
  <si>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</si>
  <si>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</si>
  <si>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</si>
  <si>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</si>
  <si>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</si>
  <si>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</si>
  <si>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</si>
  <si>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</si>
  <si>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</si>
  <si>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</si>
  <si>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</si>
  <si>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</si>
  <si>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</si>
  <si>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</si>
  <si>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</si>
  <si>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</si>
  <si>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</si>
  <si>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</si>
  <si>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</si>
  <si>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</si>
  <si>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</si>
  <si>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</si>
  <si>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</si>
  <si>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</si>
  <si>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</si>
  <si>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</si>
  <si>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</si>
  <si>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</si>
  <si>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</si>
  <si>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</si>
  <si>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</si>
  <si>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</si>
  <si>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</si>
  <si>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</si>
  <si>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</si>
  <si>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</si>
  <si>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</si>
  <si>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</si>
  <si>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</si>
  <si>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</si>
  <si>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</si>
  <si>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</si>
  <si>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</si>
  <si>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</si>
  <si>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</si>
  <si>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</si>
  <si>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</si>
  <si>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</si>
  <si>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</si>
  <si>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</si>
  <si>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</si>
  <si>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</si>
  <si>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</si>
  <si>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</si>
  <si>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</si>
  <si>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</si>
  <si>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</si>
  <si>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</si>
  <si>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</si>
  <si>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</si>
  <si>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</si>
  <si>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</si>
  <si>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</si>
  <si>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</si>
  <si>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</si>
  <si>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</si>
  <si>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</si>
  <si>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</si>
  <si>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</si>
  <si>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</si>
  <si>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</si>
  <si>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</si>
  <si>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</si>
  <si>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</si>
  <si>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</si>
  <si>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</si>
  <si>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</si>
  <si>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</si>
  <si>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</si>
  <si>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</si>
  <si>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</si>
  <si>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</si>
  <si>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</si>
  <si>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</si>
  <si>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</si>
  <si>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</si>
  <si>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</si>
  <si>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</si>
  <si>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</si>
  <si>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</si>
  <si>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</si>
  <si>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</si>
  <si>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</si>
  <si>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</si>
  <si>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</si>
  <si>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</si>
  <si>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</si>
  <si>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</si>
  <si>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</si>
  <si>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</si>
  <si>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</si>
  <si>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</si>
  <si>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</si>
  <si>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</si>
  <si>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</si>
  <si>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</si>
  <si>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</si>
  <si>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</si>
  <si>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</si>
  <si>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</si>
  <si>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</si>
  <si>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</si>
  <si>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</si>
  <si>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</si>
  <si>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</si>
  <si>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</si>
  <si>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</si>
  <si>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</si>
  <si>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</si>
  <si>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</si>
  <si>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</si>
  <si>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</si>
  <si>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</si>
  <si>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</si>
  <si>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</si>
  <si>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</si>
  <si>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</si>
  <si>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</si>
  <si>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</si>
  <si>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</si>
  <si>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</si>
  <si>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</si>
  <si>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</si>
  <si>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</si>
  <si>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</si>
  <si>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</si>
  <si>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</si>
  <si>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</si>
  <si>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</si>
  <si>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</si>
  <si>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</si>
  <si>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</si>
  <si>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</si>
  <si>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</si>
  <si>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</si>
  <si>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</si>
  <si>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</si>
  <si>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</si>
  <si>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</si>
  <si>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</si>
  <si>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</si>
  <si>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</si>
  <si>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</si>
  <si>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</si>
  <si>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</si>
  <si>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</si>
  <si>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</si>
  <si>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</si>
  <si>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</si>
  <si>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</si>
  <si>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</si>
  <si>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</si>
  <si>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</si>
  <si>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</si>
  <si>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</si>
  <si>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</si>
  <si>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</si>
  <si>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</si>
  <si>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</si>
  <si>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</si>
  <si>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</si>
  <si>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</si>
  <si>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</si>
  <si>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</si>
  <si>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</si>
  <si>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</si>
  <si>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</si>
  <si>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</si>
  <si>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</si>
  <si>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</si>
  <si>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</si>
  <si>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</si>
  <si>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</si>
  <si>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</si>
  <si>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</si>
  <si>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</si>
  <si>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</si>
  <si>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</si>
  <si>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</si>
  <si>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</si>
  <si>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</si>
  <si>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</si>
  <si>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</si>
  <si>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</si>
  <si>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</si>
  <si>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</si>
  <si>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</si>
  <si>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</si>
  <si>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</si>
  <si>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</si>
  <si>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</si>
  <si>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</si>
  <si>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</si>
  <si>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</si>
  <si>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</si>
  <si>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</si>
  <si>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</si>
  <si>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</si>
  <si>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</si>
  <si>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</si>
  <si>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</si>
  <si>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</si>
  <si>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</si>
  <si>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</si>
  <si>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</si>
  <si>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</si>
  <si>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</si>
  <si>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</si>
  <si>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</si>
  <si>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</si>
  <si>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</si>
  <si>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</si>
  <si>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</si>
  <si>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</si>
  <si>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</si>
  <si>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</si>
  <si>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</si>
  <si>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</si>
  <si>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</si>
  <si>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</si>
  <si>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</si>
  <si>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</si>
  <si>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</si>
  <si>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</si>
  <si>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</si>
  <si>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</si>
  <si>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</si>
  <si>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</si>
  <si>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</si>
  <si>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</si>
  <si>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</si>
  <si>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</si>
  <si>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</si>
  <si>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</si>
  <si>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</si>
  <si>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</si>
  <si>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</si>
  <si>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</si>
  <si>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</si>
  <si>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</si>
  <si>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</si>
  <si>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</si>
  <si>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</si>
  <si>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</si>
  <si>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</si>
  <si>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</si>
  <si>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</si>
  <si>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</si>
  <si>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</si>
  <si>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</si>
  <si>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</si>
  <si>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</si>
  <si>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</si>
  <si>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</si>
  <si>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</si>
  <si>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</si>
  <si>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</si>
  <si>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</si>
  <si>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</si>
  <si>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</si>
  <si>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</si>
  <si>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</si>
  <si>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</si>
  <si>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</si>
  <si>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</si>
  <si>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</si>
  <si>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</si>
  <si>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</si>
  <si>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</si>
  <si>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</si>
  <si>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</si>
  <si>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</si>
  <si>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</si>
  <si>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</si>
  <si>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</si>
  <si>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</si>
  <si>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</si>
  <si>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</si>
  <si>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</si>
  <si>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</si>
  <si>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</si>
  <si>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</si>
  <si>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</si>
  <si>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</si>
  <si>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</si>
  <si>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</si>
  <si>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</si>
  <si>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</si>
  <si>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</si>
  <si>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</si>
  <si>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</si>
  <si>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</si>
  <si>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</si>
  <si>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</si>
  <si>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</si>
  <si>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</si>
  <si>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</si>
  <si>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</si>
  <si>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</si>
  <si>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</si>
  <si>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</si>
  <si>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</si>
  <si>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</si>
  <si>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</si>
  <si>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</si>
  <si>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</si>
  <si>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</si>
  <si>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</si>
  <si>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</si>
  <si>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</si>
  <si>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</si>
  <si>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</si>
  <si>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</si>
  <si>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</si>
  <si>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</si>
  <si>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</si>
  <si>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</si>
  <si>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</si>
  <si>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</si>
  <si>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</si>
  <si>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</si>
  <si>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</si>
  <si>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</si>
  <si>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</si>
  <si>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</si>
  <si>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</si>
  <si>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</si>
  <si>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</si>
  <si>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</si>
  <si>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</si>
  <si>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</si>
  <si>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</si>
  <si>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</si>
  <si>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</si>
  <si>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</si>
  <si>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</si>
  <si>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</si>
  <si>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</si>
  <si>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</si>
  <si>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</si>
  <si>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</si>
  <si>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</si>
  <si>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</si>
  <si>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</si>
  <si>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</si>
  <si>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</si>
  <si>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</si>
  <si>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</si>
  <si>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</si>
  <si>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</si>
  <si>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</si>
  <si>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</si>
  <si>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</si>
  <si>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</si>
  <si>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</si>
  <si>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</si>
  <si>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</si>
  <si>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</si>
  <si>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</si>
  <si>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</si>
  <si>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</si>
  <si>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</si>
  <si>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</si>
  <si>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</si>
  <si>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</si>
  <si>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</si>
  <si>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</si>
  <si>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</si>
  <si>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</si>
  <si>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</si>
  <si>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</si>
  <si>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</si>
  <si>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</si>
  <si>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</si>
  <si>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</si>
  <si>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</si>
  <si>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</si>
  <si>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</si>
  <si>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</si>
  <si>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</si>
  <si>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</si>
  <si>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</si>
  <si>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</si>
  <si>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</si>
  <si>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</si>
  <si>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</si>
  <si>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</si>
  <si>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</si>
  <si>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</si>
  <si>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</si>
  <si>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</si>
  <si>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</si>
  <si>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</si>
  <si>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</si>
  <si>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</si>
  <si>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</si>
  <si>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</si>
  <si>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</si>
  <si>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</si>
  <si>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</si>
  <si>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</si>
  <si>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</si>
  <si>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</si>
  <si>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</si>
  <si>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</si>
  <si>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</si>
  <si>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</si>
  <si>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</si>
  <si>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</si>
  <si>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</si>
  <si>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</si>
  <si>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</si>
  <si>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</si>
  <si>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</si>
  <si>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</si>
  <si>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</si>
  <si>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</si>
  <si>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</si>
  <si>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</si>
  <si>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</si>
  <si>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</si>
  <si>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</si>
  <si>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</si>
  <si>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</si>
  <si>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</si>
  <si>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</si>
  <si>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</si>
  <si>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</si>
  <si>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</si>
  <si>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</si>
  <si>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</si>
  <si>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</si>
  <si>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</si>
  <si>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</si>
  <si>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</si>
  <si>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</si>
  <si>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</si>
  <si>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</si>
  <si>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</si>
  <si>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</si>
  <si>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</si>
  <si>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</si>
  <si>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</si>
  <si>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</si>
  <si>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</si>
  <si>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</si>
  <si>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</si>
  <si>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</si>
  <si>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</si>
  <si>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</si>
  <si>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</si>
  <si>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</si>
  <si>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</si>
  <si>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</si>
  <si>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</si>
  <si>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</si>
  <si>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</si>
  <si>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</si>
  <si>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</si>
  <si>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</si>
  <si>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</si>
  <si>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</si>
  <si>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</si>
  <si>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</si>
  <si>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</si>
  <si>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</si>
  <si>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</si>
  <si>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</si>
  <si>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</si>
  <si>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</si>
  <si>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</si>
  <si>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</si>
  <si>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</si>
  <si>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</si>
  <si>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</si>
  <si>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</si>
  <si>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</si>
  <si>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</si>
  <si>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</si>
  <si>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</si>
  <si>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</si>
  <si>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</si>
  <si>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</si>
  <si>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</si>
  <si>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</si>
  <si>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</si>
  <si>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</si>
  <si>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</si>
  <si>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</si>
  <si>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</si>
  <si>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</si>
  <si>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</si>
  <si>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</si>
  <si>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</si>
  <si>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</si>
  <si>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</si>
  <si>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</si>
  <si>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</si>
  <si>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</si>
  <si>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</si>
  <si>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</si>
  <si>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</si>
  <si>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</si>
  <si>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</si>
  <si>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</si>
  <si>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</si>
  <si>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</si>
  <si>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</si>
  <si>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</si>
  <si>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</si>
  <si>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</si>
  <si>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</si>
  <si>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</si>
  <si>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</si>
  <si>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</si>
  <si>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</si>
  <si>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</si>
  <si>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</si>
  <si>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</si>
  <si>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</si>
  <si>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</si>
  <si>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</si>
  <si>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</si>
  <si>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</si>
  <si>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</si>
  <si>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</si>
  <si>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</si>
  <si>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</si>
  <si>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</si>
  <si>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</si>
  <si>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</si>
  <si>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</si>
  <si>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</si>
  <si>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</si>
  <si>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</si>
  <si>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</si>
  <si>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</si>
  <si>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</si>
  <si>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</si>
  <si>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</si>
  <si>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</si>
  <si>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</si>
  <si>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</si>
  <si>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</si>
  <si>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</si>
  <si>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</si>
  <si>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</si>
  <si>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</si>
  <si>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</si>
  <si>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</si>
  <si>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</si>
  <si>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</si>
  <si>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</si>
  <si>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</si>
  <si>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</si>
  <si>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</si>
  <si>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</si>
  <si>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</si>
  <si>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</si>
  <si>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</si>
  <si>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</si>
  <si>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</si>
  <si>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</si>
  <si>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</si>
  <si>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</si>
  <si>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</si>
  <si>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</si>
  <si>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</si>
  <si>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</si>
  <si>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</si>
  <si>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</si>
  <si>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</si>
  <si>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</si>
  <si>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</si>
  <si>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</si>
  <si>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</si>
  <si>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</si>
  <si>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</si>
  <si>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</si>
  <si>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</si>
  <si>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</si>
  <si>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</si>
  <si>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</si>
  <si>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</si>
  <si>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</si>
  <si>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</si>
  <si>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</si>
  <si>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</si>
  <si>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</si>
  <si>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</si>
  <si>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</si>
  <si>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</si>
  <si>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</si>
  <si>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</si>
  <si>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</si>
  <si>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</si>
  <si>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</si>
  <si>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</si>
  <si>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</si>
  <si>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</si>
  <si>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</si>
  <si>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</si>
  <si>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</si>
  <si>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</si>
  <si>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</si>
  <si>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</si>
  <si>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</si>
  <si>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</si>
  <si>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</si>
  <si>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</si>
  <si>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</si>
  <si>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</si>
  <si>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</si>
  <si>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</si>
  <si>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</si>
  <si>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</si>
  <si>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</si>
  <si>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</si>
  <si>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</si>
  <si>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</si>
  <si>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</si>
  <si>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</si>
  <si>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</si>
  <si>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</si>
  <si>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</si>
  <si>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</si>
  <si>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</si>
  <si>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</si>
  <si>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</si>
  <si>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</si>
  <si>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</si>
  <si>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</si>
  <si>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</si>
  <si>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</si>
  <si>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</si>
  <si>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</si>
  <si>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</si>
  <si>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</si>
  <si>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</si>
  <si>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</si>
  <si>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</si>
  <si>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</si>
  <si>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</si>
  <si>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</si>
  <si>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</si>
  <si>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</si>
  <si>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</si>
  <si>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</si>
  <si>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</si>
  <si>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</si>
  <si>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</si>
  <si>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</si>
  <si>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</si>
  <si>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</si>
  <si>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</si>
  <si>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</si>
  <si>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</si>
  <si>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</si>
  <si>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</si>
  <si>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</si>
  <si>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</si>
  <si>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</si>
  <si>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</si>
  <si>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</si>
  <si>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</si>
  <si>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</si>
  <si>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</si>
  <si>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</si>
  <si>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</si>
  <si>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</si>
  <si>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</si>
  <si>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</si>
  <si>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</si>
  <si>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</si>
  <si>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</si>
  <si>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</si>
  <si>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</si>
  <si>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</si>
  <si>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</si>
  <si>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</si>
  <si>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</si>
  <si>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</si>
  <si>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</si>
  <si>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</si>
  <si>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</si>
  <si>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</si>
  <si>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</si>
  <si>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</si>
  <si>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</si>
  <si>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</si>
  <si>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</si>
  <si>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</si>
  <si>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</si>
  <si>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</si>
  <si>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</si>
  <si>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</si>
  <si>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</si>
  <si>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</si>
  <si>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</si>
  <si>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</si>
  <si>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</si>
  <si>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</si>
  <si>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</si>
  <si>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</si>
  <si>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</si>
  <si>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</si>
  <si>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</si>
  <si>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</si>
  <si>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</si>
  <si>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</si>
  <si>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</si>
  <si>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</si>
  <si>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</si>
  <si>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</si>
  <si>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</si>
  <si>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</si>
  <si>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</si>
  <si>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</si>
  <si>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</si>
  <si>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</si>
  <si>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</si>
  <si>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</si>
  <si>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</si>
  <si>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</si>
  <si>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</si>
  <si>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</si>
  <si>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</si>
  <si>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</si>
  <si>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</si>
  <si>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</si>
  <si>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</si>
  <si>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</si>
  <si>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</si>
  <si>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</si>
  <si>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</si>
  <si>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</si>
  <si>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</si>
  <si>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</si>
  <si>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</si>
  <si>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</si>
  <si>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</si>
  <si>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</si>
  <si>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</si>
  <si>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</si>
  <si>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</si>
  <si>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</si>
  <si>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</si>
  <si>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</si>
  <si>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</si>
  <si>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</si>
  <si>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</si>
  <si>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</si>
  <si>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</si>
  <si>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</si>
  <si>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</si>
  <si>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</si>
  <si>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</si>
  <si>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</si>
  <si>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</si>
  <si>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</si>
  <si>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</si>
  <si>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</si>
  <si>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</si>
  <si>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</si>
  <si>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</si>
  <si>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</si>
  <si>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</si>
  <si>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</si>
  <si>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</si>
  <si>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</si>
  <si>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</si>
  <si>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</si>
  <si>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</si>
  <si>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</si>
  <si>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</si>
  <si>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</si>
  <si>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</si>
  <si>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</si>
  <si>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</si>
  <si>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</si>
  <si>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</si>
  <si>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</si>
  <si>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</si>
  <si>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</si>
  <si>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</si>
  <si>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</si>
  <si>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</si>
  <si>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</si>
  <si>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</si>
  <si>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</si>
  <si>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</si>
  <si>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</si>
  <si>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</si>
  <si>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</si>
  <si>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</si>
  <si>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</si>
  <si>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</si>
  <si>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</si>
  <si>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</si>
  <si>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</si>
  <si>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</si>
  <si>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</si>
  <si>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</si>
  <si>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</si>
  <si>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</si>
  <si>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</si>
  <si>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</si>
  <si>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</si>
  <si>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</si>
  <si>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</si>
  <si>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</si>
  <si>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</si>
  <si>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</si>
  <si>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</si>
  <si>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</si>
  <si>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</si>
  <si>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</si>
  <si>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</si>
  <si>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</si>
  <si>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</si>
  <si>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</si>
  <si>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</si>
  <si>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</si>
  <si>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</si>
  <si>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</si>
  <si>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</si>
  <si>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</si>
  <si>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</si>
  <si>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</si>
  <si>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</si>
  <si>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</si>
  <si>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</si>
  <si>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</si>
  <si>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</si>
  <si>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</si>
  <si>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</si>
  <si>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</si>
  <si>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</si>
  <si>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</si>
  <si>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</si>
  <si>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</si>
  <si>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</si>
  <si>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</si>
  <si>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</si>
  <si>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</si>
  <si>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</si>
  <si>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</si>
  <si>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</si>
  <si>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</si>
  <si>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</si>
  <si>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</si>
  <si>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</si>
  <si>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</si>
  <si>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</si>
  <si>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</si>
  <si>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</si>
  <si>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</si>
  <si>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</si>
  <si>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</si>
  <si>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</si>
  <si>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</si>
  <si>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</si>
  <si>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</si>
  <si>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</si>
  <si>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</si>
  <si>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</si>
  <si>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</si>
  <si>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</si>
  <si>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</si>
  <si>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</si>
  <si>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</si>
  <si>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</si>
  <si>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</si>
  <si>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</si>
  <si>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</si>
  <si>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</si>
  <si>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</si>
  <si>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</si>
  <si>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</si>
  <si>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</si>
  <si>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</si>
  <si>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</si>
  <si>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</si>
  <si>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</si>
  <si>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</si>
  <si>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</si>
  <si>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</si>
  <si>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</si>
  <si>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</si>
  <si>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</si>
  <si>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</si>
  <si>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</si>
  <si>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</si>
  <si>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</si>
  <si>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</si>
  <si>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</si>
  <si>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</si>
  <si>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</si>
  <si>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</si>
  <si>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</si>
  <si>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</si>
  <si>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</si>
  <si>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</si>
  <si>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</si>
  <si>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</si>
  <si>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</si>
  <si>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</si>
  <si>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</si>
  <si>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</si>
  <si>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</si>
  <si>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</si>
  <si>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</si>
  <si>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</si>
  <si>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</si>
  <si>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</si>
  <si>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</si>
  <si>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</si>
  <si>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</si>
  <si>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</si>
  <si>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</si>
  <si>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</si>
  <si>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</si>
  <si>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</si>
  <si>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</si>
  <si>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</si>
  <si>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</si>
  <si>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</si>
  <si>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</si>
  <si>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</si>
  <si>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</si>
  <si>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</si>
  <si>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</si>
  <si>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</si>
  <si>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</si>
  <si>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</si>
  <si>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</si>
  <si>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</si>
  <si>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</si>
  <si>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</si>
  <si>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</si>
  <si>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</si>
  <si>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</si>
  <si>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</si>
  <si>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</si>
  <si>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</si>
  <si>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</si>
  <si>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</si>
  <si>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</si>
  <si>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</si>
  <si>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</si>
  <si>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</si>
  <si>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</si>
  <si>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</si>
  <si>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</si>
  <si>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</si>
  <si>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</si>
  <si>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</si>
  <si>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</si>
  <si>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</si>
  <si>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</si>
  <si>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</si>
  <si>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</si>
  <si>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</si>
  <si>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</si>
  <si>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</si>
  <si>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</si>
  <si>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</si>
  <si>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</si>
  <si>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</si>
  <si>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</si>
  <si>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</si>
  <si>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</si>
  <si>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</si>
  <si>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</si>
  <si>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</si>
  <si>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</si>
  <si>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</si>
  <si>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</si>
  <si>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</si>
  <si>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</si>
  <si>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</si>
  <si>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</si>
  <si>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</si>
  <si>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</si>
  <si>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</si>
  <si>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</si>
  <si>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</si>
  <si>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</si>
  <si>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</si>
  <si>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</si>
  <si>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</si>
  <si>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</si>
  <si>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</si>
  <si>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</si>
  <si>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</si>
  <si>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</si>
  <si>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</si>
  <si>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</si>
  <si>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</si>
  <si>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</si>
  <si>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</si>
  <si>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</si>
  <si>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</si>
  <si>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</si>
  <si>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</si>
  <si>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</si>
  <si>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</si>
  <si>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</si>
  <si>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</si>
  <si>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</si>
  <si>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</si>
  <si>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</si>
  <si>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</si>
  <si>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</si>
  <si>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</si>
  <si>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</si>
  <si>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</si>
  <si>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</si>
  <si>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</si>
  <si>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</si>
  <si>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</si>
  <si>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</si>
  <si>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</si>
  <si>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</si>
  <si>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</si>
  <si>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</si>
  <si>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</si>
  <si>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</si>
  <si>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</si>
  <si>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</si>
  <si>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</si>
  <si>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</si>
  <si>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</si>
  <si>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</si>
  <si>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</si>
  <si>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</si>
  <si>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</si>
  <si>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</si>
  <si>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</si>
  <si>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</si>
  <si>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</si>
  <si>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</si>
  <si>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</si>
  <si>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</si>
  <si>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</si>
  <si>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</si>
  <si>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</si>
  <si>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</si>
  <si>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</si>
  <si>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</si>
  <si>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</si>
  <si>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</si>
  <si>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</si>
  <si>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</si>
  <si>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</si>
  <si>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</si>
  <si>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</si>
  <si>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</si>
  <si>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</si>
  <si>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</si>
  <si>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</si>
  <si>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</si>
  <si>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</si>
  <si>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</si>
  <si>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</si>
  <si>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</si>
  <si>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</si>
  <si>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</si>
  <si>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</si>
  <si>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</si>
  <si>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</si>
  <si>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</si>
  <si>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</si>
  <si>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</si>
  <si>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</si>
  <si>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</si>
  <si>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</si>
  <si>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</si>
  <si>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</si>
  <si>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</si>
  <si>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</si>
  <si>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</si>
  <si>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</si>
  <si>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</si>
  <si>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</si>
  <si>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</si>
  <si>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</si>
  <si>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</si>
  <si>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</si>
  <si>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</si>
  <si>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</si>
  <si>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</si>
  <si>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</si>
  <si>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</si>
  <si>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</si>
  <si>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</si>
  <si>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</si>
  <si>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</si>
  <si>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</si>
  <si>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</si>
  <si>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</si>
  <si>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</si>
  <si>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</si>
  <si>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</si>
  <si>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</si>
  <si>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</si>
  <si>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</si>
  <si>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</si>
  <si>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</si>
  <si>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</si>
  <si>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</si>
  <si>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</si>
  <si>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</si>
  <si>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</si>
  <si>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</si>
  <si>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</si>
  <si>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</si>
  <si>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</si>
  <si>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</si>
  <si>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</si>
  <si>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</si>
  <si>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</si>
  <si>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</si>
  <si>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</si>
  <si>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</si>
  <si>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</si>
  <si>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</si>
  <si>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</si>
  <si>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</si>
  <si>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</si>
  <si>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</si>
  <si>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</si>
  <si>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</si>
  <si>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</si>
  <si>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</si>
  <si>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</si>
  <si>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</si>
  <si>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</si>
  <si>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</si>
  <si>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</si>
  <si>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</si>
  <si>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</si>
  <si>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</si>
  <si>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</si>
  <si>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</si>
  <si>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</si>
  <si>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</si>
  <si>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</si>
  <si>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</si>
  <si>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</si>
  <si>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</si>
  <si>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</si>
  <si>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</si>
  <si>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</si>
  <si>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</si>
  <si>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</si>
  <si>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</si>
  <si>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</si>
  <si>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</si>
  <si>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</si>
  <si>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</si>
  <si>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</si>
  <si>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</si>
  <si>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</si>
  <si>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</si>
  <si>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</si>
  <si>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</si>
  <si>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</si>
  <si>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</si>
  <si>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</si>
  <si>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</si>
  <si>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</si>
  <si>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</si>
  <si>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</si>
  <si>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</si>
  <si>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</si>
  <si>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</si>
  <si>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</si>
  <si>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</si>
  <si>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</si>
  <si>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</si>
  <si>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</si>
  <si>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</si>
  <si>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</si>
  <si>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</si>
  <si>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</si>
  <si>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</si>
  <si>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</si>
  <si>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</si>
  <si>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</si>
  <si>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</si>
  <si>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</si>
  <si>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</si>
  <si>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</si>
  <si>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</si>
  <si>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</si>
  <si>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</si>
  <si>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</si>
  <si>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</si>
  <si>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</si>
  <si>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</si>
  <si>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</si>
  <si>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</si>
  <si>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</si>
  <si>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</si>
  <si>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</si>
  <si>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</si>
  <si>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</si>
  <si>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</si>
  <si>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</si>
  <si>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</si>
  <si>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</si>
  <si>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</si>
  <si>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</si>
  <si>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</si>
  <si>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</si>
  <si>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</si>
  <si>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</si>
  <si>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</si>
  <si>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</si>
  <si>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</si>
  <si>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</si>
  <si>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</si>
  <si>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</si>
  <si>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</si>
  <si>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</si>
  <si>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</si>
  <si>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</si>
  <si>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</si>
  <si>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</si>
  <si>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</si>
  <si>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</si>
  <si>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</si>
  <si>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</si>
  <si>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</si>
  <si>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</si>
  <si>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</si>
  <si>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</si>
  <si>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</si>
  <si>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</si>
  <si>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</si>
  <si>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</si>
  <si>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</si>
  <si>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</si>
  <si>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</si>
  <si>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</si>
  <si>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</si>
  <si>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</si>
  <si>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</si>
  <si>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</si>
  <si>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</si>
  <si>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</si>
  <si>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</si>
  <si>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</si>
  <si>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</si>
  <si>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</si>
  <si>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</si>
  <si>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</si>
  <si>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</si>
  <si>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</si>
  <si>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</si>
  <si>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</si>
  <si>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</si>
  <si>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</si>
  <si>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</si>
  <si>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</si>
  <si>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</si>
  <si>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</si>
  <si>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</si>
  <si>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</si>
  <si>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</si>
  <si>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</si>
  <si>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</si>
  <si>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</si>
  <si>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</si>
  <si>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</si>
  <si>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</si>
  <si>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</si>
  <si>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</si>
  <si>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</si>
  <si>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</si>
  <si>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</si>
  <si>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</si>
  <si>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</si>
  <si>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</si>
  <si>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</si>
  <si>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</si>
  <si>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</si>
  <si>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</si>
  <si>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</si>
  <si>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</si>
  <si>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</si>
  <si>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</si>
  <si>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</si>
  <si>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</si>
  <si>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</si>
  <si>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</si>
  <si>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</si>
  <si>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</si>
  <si>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</si>
  <si>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</si>
  <si>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</si>
  <si>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</si>
  <si>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</si>
  <si>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</si>
  <si>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</si>
  <si>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</si>
  <si>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</si>
  <si>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</si>
  <si>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</si>
  <si>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</si>
  <si>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</si>
  <si>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</si>
  <si>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</si>
  <si>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</si>
  <si>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</si>
  <si>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</si>
  <si>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</si>
  <si>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</si>
  <si>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</si>
  <si>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</si>
  <si>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</si>
  <si>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</si>
  <si>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</si>
  <si>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</si>
  <si>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</si>
  <si>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</si>
  <si>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</si>
  <si>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</si>
  <si>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</si>
  <si>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</si>
  <si>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</si>
  <si>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</si>
  <si>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</si>
  <si>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</si>
  <si>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</si>
  <si>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</si>
  <si>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</si>
  <si>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</si>
  <si>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</si>
  <si>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</si>
  <si>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</si>
  <si>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</si>
  <si>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</si>
  <si>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</si>
  <si>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</si>
  <si>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</si>
  <si>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</si>
  <si>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</si>
  <si>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</si>
  <si>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</si>
  <si>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</si>
  <si>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</si>
  <si>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</si>
  <si>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</si>
  <si>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</si>
  <si>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</si>
  <si>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</si>
  <si>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</si>
  <si>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</si>
  <si>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</si>
  <si>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</si>
  <si>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</si>
  <si>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</si>
  <si>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</si>
  <si>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</si>
  <si>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</si>
  <si>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</si>
  <si>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</si>
  <si>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</si>
  <si>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</si>
  <si>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</si>
  <si>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</si>
  <si>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</si>
  <si>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</si>
  <si>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</si>
  <si>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</si>
  <si>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</si>
  <si>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</si>
  <si>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</si>
  <si>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</si>
  <si>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</si>
  <si>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</si>
  <si>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</si>
  <si>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</si>
  <si>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</si>
  <si>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</si>
  <si>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</si>
  <si>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</si>
  <si>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</si>
  <si>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</si>
  <si>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</si>
  <si>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</si>
  <si>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</si>
  <si>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</si>
  <si>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</si>
  <si>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</si>
  <si>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</si>
  <si>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</si>
  <si>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</si>
  <si>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</si>
  <si>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</si>
  <si>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</si>
  <si>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</si>
  <si>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</si>
  <si>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</si>
  <si>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</si>
  <si>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</si>
  <si>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</si>
  <si>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</si>
  <si>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</si>
  <si>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</si>
  <si>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</si>
  <si>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</si>
  <si>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</si>
  <si>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</si>
  <si>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</si>
  <si>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</si>
  <si>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</si>
  <si>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</si>
  <si>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</si>
  <si>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</si>
  <si>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</si>
  <si>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</si>
  <si>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</si>
  <si>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</si>
  <si>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</si>
  <si>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</si>
  <si>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</si>
  <si>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</si>
  <si>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</si>
  <si>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</si>
  <si>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</si>
  <si>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</si>
  <si>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</si>
  <si>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</si>
  <si>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</si>
  <si>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</si>
  <si>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</si>
  <si>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</si>
  <si>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</si>
  <si>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</si>
  <si>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</si>
  <si>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</si>
  <si>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</si>
  <si>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</si>
  <si>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</si>
  <si>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</si>
  <si>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</si>
  <si>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</si>
  <si>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</si>
  <si>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</si>
  <si>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</si>
  <si>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</si>
  <si>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</si>
  <si>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</si>
  <si>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</si>
  <si>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</si>
  <si>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</si>
  <si>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</si>
  <si>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</si>
  <si>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</si>
  <si>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</si>
  <si>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</si>
  <si>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</si>
  <si>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</si>
  <si>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</si>
  <si>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</si>
  <si>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</si>
  <si>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</si>
  <si>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</si>
  <si>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</si>
  <si>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</si>
  <si>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</si>
  <si>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</si>
  <si>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</si>
  <si>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</si>
  <si>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</si>
  <si>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</si>
  <si>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</si>
  <si>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</si>
  <si>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</si>
  <si>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</si>
  <si>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</si>
  <si>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</si>
  <si>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</si>
  <si>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</si>
  <si>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</si>
  <si>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</si>
  <si>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</si>
  <si>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</si>
  <si>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</si>
  <si>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</si>
  <si>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</si>
  <si>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</si>
  <si>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</si>
  <si>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</si>
  <si>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</si>
  <si>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</si>
  <si>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</si>
  <si>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</si>
  <si>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</si>
  <si>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</si>
  <si>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</si>
  <si>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</si>
  <si>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</si>
  <si>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</si>
  <si>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</si>
  <si>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</si>
  <si>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</si>
  <si>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</si>
  <si>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</si>
  <si>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</si>
  <si>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</si>
  <si>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</si>
  <si>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</si>
  <si>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</si>
  <si>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</si>
  <si>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</si>
  <si>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</si>
  <si>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</si>
  <si>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</si>
  <si>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</si>
  <si>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</si>
  <si>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</si>
  <si>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</si>
  <si>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</si>
  <si>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</si>
  <si>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</si>
  <si>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</si>
  <si>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</si>
  <si>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</si>
  <si>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</si>
  <si>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</si>
  <si>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</si>
  <si>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</si>
  <si>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</si>
  <si>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</si>
  <si>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</si>
  <si>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</si>
  <si>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</si>
  <si>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</si>
  <si>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</si>
  <si>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</si>
  <si>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</si>
  <si>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</si>
  <si>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</si>
  <si>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</si>
  <si>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</si>
  <si>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</si>
  <si>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</si>
  <si>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</si>
  <si>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</si>
  <si>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</si>
  <si>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</si>
  <si>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</si>
  <si>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</si>
  <si>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</si>
  <si>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</si>
  <si>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</si>
  <si>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</si>
  <si>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</si>
  <si>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</si>
  <si>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</si>
  <si>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</si>
  <si>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</si>
  <si>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</si>
  <si>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</si>
  <si>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</si>
  <si>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</si>
  <si>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</si>
  <si>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</si>
  <si>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</si>
  <si>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</si>
  <si>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</si>
  <si>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</si>
  <si>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</si>
  <si>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</si>
  <si>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</si>
  <si>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</si>
  <si>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</si>
  <si>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</si>
  <si>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</si>
  <si>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</si>
  <si>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</si>
  <si>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</si>
  <si>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</si>
  <si>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</si>
  <si>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</si>
  <si>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</si>
  <si>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</si>
  <si>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</si>
  <si>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</si>
  <si>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</si>
  <si>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</si>
  <si>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</si>
  <si>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</si>
  <si>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</si>
  <si>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</si>
  <si>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</si>
  <si>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</si>
  <si>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</si>
  <si>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</si>
  <si>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</si>
  <si>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</si>
  <si>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</si>
  <si>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</si>
  <si>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</si>
  <si>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</si>
  <si>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</si>
  <si>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</si>
  <si>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</si>
  <si>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</si>
  <si>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</si>
  <si>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</si>
  <si>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</si>
  <si>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</si>
  <si>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</si>
  <si>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</si>
  <si>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</si>
  <si>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</si>
  <si>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</si>
  <si>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</si>
  <si>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</si>
  <si>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</si>
  <si>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</si>
  <si>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</si>
  <si>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</si>
  <si>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</si>
  <si>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</si>
  <si>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</si>
  <si>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</si>
  <si>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</si>
  <si>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</si>
  <si>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</si>
  <si>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</si>
  <si>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</si>
  <si>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</si>
  <si>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</si>
  <si>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</si>
  <si>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</si>
  <si>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</si>
  <si>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</si>
  <si>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</si>
  <si>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</si>
  <si>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</si>
  <si>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</si>
  <si>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</si>
  <si>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</si>
  <si>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</si>
  <si>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</si>
  <si>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</si>
  <si>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</si>
  <si>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</si>
  <si>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</si>
  <si>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</si>
  <si>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</si>
  <si>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</si>
  <si>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</si>
  <si>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</si>
  <si>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</si>
  <si>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</si>
  <si>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</si>
  <si>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</si>
  <si>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</si>
  <si>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</si>
  <si>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</si>
  <si>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</si>
  <si>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</si>
  <si>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</si>
  <si>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</si>
  <si>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</si>
  <si>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</si>
  <si>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</si>
  <si>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</si>
  <si>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</si>
  <si>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</si>
  <si>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</si>
  <si>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</si>
  <si>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</si>
  <si>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</si>
  <si>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</si>
  <si>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</si>
  <si>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</si>
  <si>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</si>
  <si>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</si>
  <si>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</si>
  <si>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</si>
  <si>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</si>
  <si>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</si>
  <si>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</si>
  <si>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</si>
  <si>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</si>
  <si>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</si>
  <si>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</si>
  <si>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</si>
  <si>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</si>
  <si>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</si>
  <si>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</si>
  <si>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</si>
  <si>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</si>
  <si>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</si>
  <si>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</si>
  <si>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</si>
  <si>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</si>
  <si>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</si>
  <si>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</si>
  <si>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</si>
  <si>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</si>
  <si>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</si>
  <si>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</si>
  <si>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</si>
  <si>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</si>
  <si>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</si>
  <si>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</si>
  <si>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</si>
  <si>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</si>
  <si>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</si>
  <si>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</si>
  <si>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</si>
  <si>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</si>
  <si>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</si>
  <si>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</si>
  <si>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</si>
  <si>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</si>
  <si>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</si>
  <si>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</si>
  <si>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</si>
  <si>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</si>
  <si>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</si>
  <si>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</si>
  <si>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</si>
  <si>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</si>
  <si>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</si>
  <si>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</si>
  <si>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</si>
  <si>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</si>
  <si>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</si>
  <si>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</si>
  <si>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</si>
  <si>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</si>
  <si>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</si>
  <si>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</si>
  <si>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</si>
  <si>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</si>
  <si>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</si>
  <si>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</si>
  <si>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</si>
  <si>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</si>
  <si>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</si>
  <si>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</si>
  <si>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</si>
  <si>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</si>
  <si>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</si>
  <si>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</si>
  <si>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</si>
  <si>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</si>
  <si>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</si>
  <si>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</si>
  <si>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</si>
  <si>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</si>
  <si>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</si>
  <si>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</si>
  <si>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</si>
  <si>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</si>
  <si>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</si>
  <si>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</si>
  <si>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</si>
  <si>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</si>
  <si>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</si>
  <si>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</si>
  <si>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</si>
  <si>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</si>
  <si>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</si>
  <si>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</si>
  <si>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</si>
  <si>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</si>
  <si>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</si>
  <si>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</si>
  <si>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</si>
  <si>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</si>
  <si>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</si>
  <si>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</si>
  <si>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</si>
  <si>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</si>
  <si>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</si>
  <si>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</si>
  <si>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</si>
  <si>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</si>
  <si>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</si>
  <si>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</si>
  <si>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</si>
  <si>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</si>
  <si>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</si>
  <si>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</si>
  <si>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</si>
  <si>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</si>
  <si>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</si>
  <si>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</si>
  <si>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</si>
  <si>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</si>
  <si>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</si>
  <si>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</si>
  <si>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</si>
  <si>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</si>
  <si>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</si>
  <si>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</si>
  <si>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</si>
  <si>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</si>
  <si>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</si>
  <si>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</si>
  <si>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</si>
  <si>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</si>
  <si>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</si>
  <si>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</si>
  <si>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</si>
  <si>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</si>
  <si>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</si>
  <si>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</si>
  <si>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</si>
  <si>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</si>
  <si>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</si>
  <si>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</si>
  <si>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</si>
  <si>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</si>
  <si>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</si>
  <si>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</si>
  <si>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</si>
  <si>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</si>
  <si>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</si>
  <si>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</si>
  <si>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</si>
  <si>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</si>
  <si>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</si>
  <si>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</si>
  <si>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</si>
  <si>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</si>
  <si>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</si>
  <si>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</si>
  <si>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</si>
  <si>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</si>
  <si>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</si>
  <si>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</si>
  <si>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</si>
  <si>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</si>
  <si>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</si>
  <si>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</si>
  <si>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</si>
  <si>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</si>
  <si>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</si>
  <si>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</si>
  <si>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</si>
  <si>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</si>
  <si>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</si>
  <si>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</si>
  <si>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</si>
  <si>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</si>
  <si>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</si>
  <si>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</si>
  <si>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</si>
  <si>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</si>
  <si>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</si>
  <si>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</si>
  <si>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</si>
  <si>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</si>
  <si>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</si>
  <si>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</si>
  <si>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</si>
  <si>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</si>
  <si>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</si>
  <si>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</si>
  <si>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</si>
  <si>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</si>
  <si>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</si>
  <si>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</si>
  <si>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</si>
  <si>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</si>
  <si>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</si>
  <si>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</si>
  <si>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</si>
  <si>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</si>
  <si>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</si>
  <si>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</si>
  <si>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</si>
  <si>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</si>
  <si>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</si>
  <si>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</si>
  <si>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</si>
  <si>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</si>
  <si>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</si>
  <si>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</si>
  <si>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</si>
  <si>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</si>
  <si>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</si>
  <si>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</si>
  <si>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</si>
  <si>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</si>
  <si>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</si>
  <si>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</si>
  <si>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</si>
  <si>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</si>
  <si>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</si>
  <si>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</si>
  <si>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</si>
  <si>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</si>
  <si>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</si>
  <si>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</si>
  <si>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</si>
  <si>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</si>
  <si>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</si>
  <si>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</si>
  <si>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</si>
  <si>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</si>
  <si>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</si>
  <si>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</si>
  <si>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</si>
  <si>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</si>
  <si>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</si>
  <si>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</si>
  <si>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</si>
  <si>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</si>
  <si>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</si>
  <si>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</si>
  <si>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</si>
  <si>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</si>
  <si>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</si>
  <si>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</si>
  <si>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</si>
  <si>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</si>
  <si>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</si>
  <si>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</si>
  <si>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</si>
  <si>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</si>
  <si>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</si>
  <si>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</si>
  <si>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</si>
  <si>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</si>
  <si>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</si>
  <si>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</si>
  <si>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</si>
  <si>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</si>
  <si>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</si>
  <si>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</si>
  <si>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</si>
  <si>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</si>
  <si>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</si>
  <si>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</si>
  <si>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</si>
  <si>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</si>
  <si>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</si>
  <si>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</si>
  <si>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</si>
  <si>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</si>
  <si>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</si>
  <si>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</si>
  <si>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</si>
  <si>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</si>
  <si>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</si>
  <si>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</si>
  <si>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</si>
  <si>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</si>
  <si>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</si>
  <si>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</si>
  <si>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</si>
  <si>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</si>
  <si>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</si>
  <si>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</si>
  <si>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</si>
  <si>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</si>
  <si>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</si>
  <si>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</si>
  <si>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</si>
  <si>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</si>
  <si>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</si>
  <si>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</si>
  <si>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</si>
  <si>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</si>
  <si>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</si>
  <si>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</si>
  <si>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</si>
  <si>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</si>
  <si>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</si>
  <si>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</si>
  <si>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</si>
  <si>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</si>
  <si>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</si>
  <si>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</si>
  <si>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</si>
  <si>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</si>
  <si>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</si>
  <si>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</si>
  <si>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</si>
  <si>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</si>
  <si>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</si>
  <si>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</si>
  <si>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</si>
  <si>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</si>
  <si>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</si>
  <si>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</si>
  <si>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</si>
  <si>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</si>
  <si>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</si>
  <si>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</si>
  <si>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</si>
  <si>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</si>
  <si>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</si>
  <si>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</si>
  <si>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</si>
  <si>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</si>
  <si>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</si>
  <si>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</si>
  <si>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</si>
  <si>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</si>
  <si>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</si>
  <si>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</si>
  <si>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</si>
  <si>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</si>
  <si>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</si>
  <si>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</si>
  <si>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</si>
  <si>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</si>
  <si>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</si>
  <si>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</si>
  <si>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</si>
  <si>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</si>
  <si>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</si>
  <si>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</si>
  <si>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</si>
  <si>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</si>
  <si>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</si>
  <si>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</si>
  <si>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</si>
  <si>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</si>
  <si>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</si>
  <si>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</si>
  <si>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</si>
  <si>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</si>
  <si>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</si>
  <si>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</si>
  <si>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</si>
  <si>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</si>
  <si>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</si>
  <si>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</si>
  <si>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</si>
  <si>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</si>
  <si>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</si>
  <si>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</si>
  <si>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</si>
  <si>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</si>
  <si>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</si>
  <si>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</si>
  <si>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</si>
  <si>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</si>
  <si>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</si>
  <si>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</si>
  <si>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</si>
  <si>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</si>
  <si>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</si>
  <si>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</si>
  <si>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</si>
  <si>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</si>
  <si>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</si>
  <si>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</si>
  <si>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</si>
  <si>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</si>
  <si>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</si>
  <si>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</si>
  <si>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</si>
  <si>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</si>
  <si>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</si>
  <si>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</si>
  <si>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</si>
  <si>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</si>
  <si>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</si>
  <si>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</si>
  <si>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</si>
  <si>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</si>
  <si>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</si>
  <si>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</si>
  <si>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</si>
  <si>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</si>
  <si>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</si>
  <si>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</si>
  <si>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</si>
  <si>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</si>
  <si>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</si>
  <si>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</si>
  <si>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</si>
  <si>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</si>
  <si>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</si>
  <si>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</si>
  <si>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</si>
  <si>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</si>
  <si>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</si>
  <si>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</si>
  <si>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</si>
  <si>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</si>
  <si>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</si>
  <si>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</si>
  <si>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</si>
  <si>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</si>
  <si>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</si>
  <si>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</si>
  <si>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</si>
  <si>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</si>
  <si>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</si>
  <si>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</si>
  <si>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</si>
  <si>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</si>
  <si>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</si>
  <si>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</si>
  <si>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</si>
  <si>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06222410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</si>
  <si>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</si>
  <si>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</si>
  <si>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</si>
  <si>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REGINO</t>
  </si>
  <si>
    <t xml:space="preserve">NOM_PRELEV_DETERM</t>
  </si>
  <si>
    <t xml:space="preserve">AQUASCOP BIOLOGIE site de Monptellier</t>
  </si>
  <si>
    <t xml:space="preserve">LB_STATION</t>
  </si>
  <si>
    <t xml:space="preserve">REGINO A OCCHIATANA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</si>
  <si>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</si>
  <si>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</si>
  <si>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</si>
  <si>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</si>
  <si>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</si>
  <si>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</si>
  <si>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</si>
  <si>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</si>
  <si>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</si>
  <si>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</si>
  <si>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</si>
  <si>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</si>
  <si>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</si>
  <si>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</si>
  <si>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</si>
  <si>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</si>
  <si>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</si>
  <si>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</si>
  <si>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</si>
  <si>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</si>
  <si>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</si>
  <si>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</si>
  <si>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</si>
  <si>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</si>
  <si>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</si>
  <si>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</si>
  <si>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</si>
  <si>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</si>
  <si>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</si>
  <si>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</si>
  <si>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</si>
  <si>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</si>
  <si>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</si>
  <si>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</si>
  <si>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</si>
  <si>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</si>
  <si>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</si>
  <si>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</si>
  <si>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</si>
  <si>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</si>
  <si>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</si>
  <si>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</si>
  <si>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</si>
  <si>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</si>
  <si>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</si>
  <si>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</si>
  <si>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</si>
  <si>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</si>
  <si>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</si>
  <si>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</si>
  <si>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</si>
  <si>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</si>
  <si>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</si>
  <si>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</si>
  <si>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</si>
  <si>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</si>
  <si>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</si>
  <si>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</si>
  <si>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</si>
  <si>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</si>
  <si>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</si>
  <si>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</si>
  <si>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</si>
  <si>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</si>
  <si>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</si>
  <si>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</si>
  <si>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</si>
  <si>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</si>
  <si>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</si>
  <si>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</si>
  <si>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</si>
  <si>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</si>
  <si>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</si>
  <si>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</si>
  <si>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</si>
  <si>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</si>
  <si>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</si>
  <si>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</si>
  <si>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</si>
  <si>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</si>
  <si>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</si>
  <si>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</si>
  <si>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</si>
  <si>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</si>
  <si>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</si>
  <si>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</si>
  <si>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</si>
  <si>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</si>
  <si>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</si>
  <si>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</si>
  <si>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</si>
  <si>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</si>
  <si>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</si>
  <si>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(Nostochopsis)</t>
  </si>
  <si>
    <t xml:space="preserve">Nostochopsis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</si>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</sst>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116" activeCellId="0" sqref="C1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1191716</v>
      </c>
      <c r="G10" s="25"/>
      <c r="H10" s="25"/>
    </row>
    <row r="11" customFormat="false" ht="15" hidden="false" customHeight="false" outlineLevel="0" collapsed="false">
      <c r="A11" s="26" t="s">
        <v>5183</v>
      </c>
      <c r="B11" s="30" t="n">
        <v>43658</v>
      </c>
      <c r="D11" s="26" t="s">
        <v>5184</v>
      </c>
      <c r="E11" s="29" t="n">
        <v>6187539</v>
      </c>
      <c r="G11" s="25"/>
      <c r="H11" s="25"/>
    </row>
    <row r="12" customFormat="false" ht="15" hidden="false" customHeight="false" outlineLevel="0" collapsed="false">
      <c r="A12" s="26" t="s">
        <v>5185</v>
      </c>
      <c r="B12" s="29" t="s">
        <v>5186</v>
      </c>
      <c r="D12" s="26" t="s">
        <v>5187</v>
      </c>
      <c r="E12" s="29" t="n">
        <v>1191796</v>
      </c>
      <c r="G12" s="25"/>
      <c r="H12" s="25"/>
    </row>
    <row r="13" customFormat="false" ht="17.25" hidden="false" customHeight="true" outlineLevel="0" collapsed="false">
      <c r="A13" s="12"/>
      <c r="B13" s="31"/>
      <c r="D13" s="26" t="s">
        <v>5188</v>
      </c>
      <c r="E13" s="29" t="n">
        <v>6187577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1191716</v>
      </c>
    </row>
    <row r="18" customFormat="false" ht="15" hidden="false" customHeight="false" outlineLevel="0" collapsed="false">
      <c r="A18" s="36"/>
      <c r="B18" s="37" t="s">
        <v>5196</v>
      </c>
      <c r="C18" s="38" t="n">
        <f aca="false">E11</f>
        <v>6187539</v>
      </c>
    </row>
    <row r="19" customFormat="false" ht="15" hidden="false" customHeight="false" outlineLevel="0" collapsed="false">
      <c r="A19" s="33" t="s">
        <v>5197</v>
      </c>
      <c r="B19" s="39" t="n">
        <v>19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43</v>
      </c>
      <c r="D35" s="52" t="s">
        <v>5215</v>
      </c>
      <c r="E35" s="53" t="n">
        <v>57</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4</v>
      </c>
      <c r="C37" s="50"/>
      <c r="D37" s="55" t="s">
        <v>5219</v>
      </c>
      <c r="E37" s="34" t="n">
        <v>4.4</v>
      </c>
    </row>
    <row r="38" s="56" customFormat="true" ht="15" hidden="false" customHeight="true" outlineLevel="0" collapsed="false">
      <c r="A38" s="54" t="s">
        <v>5220</v>
      </c>
      <c r="B38" s="34" t="n">
        <v>8</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5.5</v>
      </c>
      <c r="E98" s="82" t="n">
        <v>5</v>
      </c>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0.05</v>
      </c>
      <c r="E99" s="82" t="n">
        <v>0.01</v>
      </c>
      <c r="F99" s="82" t="s">
        <v>5274</v>
      </c>
      <c r="G99" s="85"/>
      <c r="H99" s="86"/>
    </row>
    <row r="100" customFormat="false" ht="15" hidden="false" customHeight="false" outlineLevel="0" collapsed="false">
      <c r="A100" s="78" t="s">
        <v>5275</v>
      </c>
      <c r="B100" s="79" t="s">
        <v>5276</v>
      </c>
      <c r="C100" s="80" t="n">
        <v>42868</v>
      </c>
      <c r="D100" s="81" t="n">
        <v>0.01</v>
      </c>
      <c r="E100" s="82"/>
      <c r="F100" s="82" t="s">
        <v>5274</v>
      </c>
      <c r="G100" s="85"/>
      <c r="H100" s="86"/>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0.05</v>
      </c>
      <c r="E101" s="82" t="n">
        <v>0.01</v>
      </c>
      <c r="F101" s="82" t="s">
        <v>5274</v>
      </c>
      <c r="G101" s="85"/>
      <c r="H101" s="86"/>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0.02</v>
      </c>
      <c r="E102" s="82"/>
      <c r="F102" s="82" t="s">
        <v>5274</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0.05</v>
      </c>
      <c r="E103" s="82" t="n">
        <v>0.01</v>
      </c>
      <c r="F103" s="82" t="s">
        <v>5274</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2.25</v>
      </c>
      <c r="E104" s="82" t="n">
        <v>0.5</v>
      </c>
      <c r="F104" s="82" t="s">
        <v>5274</v>
      </c>
      <c r="G104" s="85"/>
      <c r="H104" s="86"/>
    </row>
    <row r="105" customFormat="false" ht="15" hidden="false" customHeight="false" outlineLevel="0" collapsed="false">
      <c r="A105" s="78" t="s">
        <v>2792</v>
      </c>
      <c r="B105" s="79" t="str">
        <f aca="false">IF(A105="NEWCOD",IF(ISBLANK(G105),"renseigner le champ 'Nouveau taxon'",G105),VLOOKUP(A105,'Ref Taxo'!A:B,2,FALSE()))</f>
        <v>Lycopus europaeus</v>
      </c>
      <c r="C105" s="80" t="n">
        <f aca="false">IF(A105="NEWCOD",IF(ISBLANK(H105),"NoCod",H105),VLOOKUP(A105,'Ref Taxo'!A:D,4,FALSE()))</f>
        <v>1789</v>
      </c>
      <c r="D105" s="81" t="n">
        <v>0.01</v>
      </c>
      <c r="E105" s="82"/>
      <c r="F105" s="82" t="s">
        <v>5274</v>
      </c>
      <c r="G105" s="85"/>
      <c r="H105" s="86"/>
    </row>
    <row r="106" customFormat="false" ht="15" hidden="false" customHeight="false" outlineLevel="0" collapsed="false">
      <c r="A106" s="78" t="s">
        <v>2883</v>
      </c>
      <c r="B106" s="79" t="str">
        <f aca="false">IF(A106="NEWCOD",IF(ISBLANK(G106),"renseigner le champ 'Nouveau taxon'",G106),VLOOKUP(A106,'Ref Taxo'!A:B,2,FALSE()))</f>
        <v>Mentha aquatica</v>
      </c>
      <c r="C106" s="80" t="n">
        <f aca="false">IF(A106="NEWCOD",IF(ISBLANK(H106),"NoCod",H106),VLOOKUP(A106,'Ref Taxo'!A:D,4,FALSE()))</f>
        <v>1791</v>
      </c>
      <c r="D106" s="81" t="n">
        <v>0.02</v>
      </c>
      <c r="E106" s="82"/>
      <c r="F106" s="82" t="s">
        <v>5274</v>
      </c>
      <c r="G106" s="85"/>
      <c r="H106" s="86"/>
    </row>
    <row r="107" customFormat="false" ht="15" hidden="false" customHeight="false" outlineLevel="0" collapsed="false">
      <c r="A107" s="78" t="s">
        <v>3266</v>
      </c>
      <c r="B107" s="79" t="str">
        <f aca="false">IF(A107="NEWCOD",IF(ISBLANK(G107),"renseigner le champ 'Nouveau taxon'",G107),VLOOKUP(A107,'Ref Taxo'!A:B,2,FALSE()))</f>
        <v>Oenanthe crocata</v>
      </c>
      <c r="C107" s="80" t="n">
        <f aca="false">IF(A107="NEWCOD",IF(ISBLANK(H107),"NoCod",H107),VLOOKUP(A107,'Ref Taxo'!A:D,4,FALSE()))</f>
        <v>1986</v>
      </c>
      <c r="D107" s="81" t="n">
        <v>0.01</v>
      </c>
      <c r="E107" s="82"/>
      <c r="F107" s="82" t="s">
        <v>5277</v>
      </c>
      <c r="G107" s="85"/>
      <c r="H107" s="86"/>
    </row>
    <row r="108" customFormat="false" ht="15" hidden="false" customHeight="false" outlineLevel="0" collapsed="false">
      <c r="A108" s="78" t="s">
        <v>4617</v>
      </c>
      <c r="B108" s="79" t="str">
        <f aca="false">IF(A108="NEWCOD",IF(ISBLANK(G108),"renseigner le champ 'Nouveau taxon'",G108),VLOOKUP(A108,'Ref Taxo'!A:B,2,FALSE()))</f>
        <v>Sparganium erectum</v>
      </c>
      <c r="C108" s="80" t="n">
        <f aca="false">IF(A108="NEWCOD",IF(ISBLANK(H108),"NoCod",H108),VLOOKUP(A108,'Ref Taxo'!A:D,4,FALSE()))</f>
        <v>1671</v>
      </c>
      <c r="D108" s="81" t="n">
        <v>0.01</v>
      </c>
      <c r="E108" s="82" t="n">
        <v>0.01</v>
      </c>
      <c r="F108" s="82" t="s">
        <v>5274</v>
      </c>
      <c r="G108" s="85"/>
      <c r="H108" s="86"/>
    </row>
    <row r="109" customFormat="false" ht="15" hidden="false" customHeight="false" outlineLevel="0" collapsed="false">
      <c r="A109" s="78" t="s">
        <v>275</v>
      </c>
      <c r="B109" s="79" t="str">
        <f aca="false">IF(A109="NEWCOD",IF(ISBLANK(G109),"renseigner le champ 'Nouveau taxon'",G109),VLOOKUP(A109,'Ref Taxo'!A:B,2,FALSE()))</f>
        <v>Arundo donax</v>
      </c>
      <c r="C109" s="80" t="n">
        <f aca="false">IF(A109="NEWCOD",IF(ISBLANK(H109),"NoCod",H109),VLOOKUP(A109,'Ref Taxo'!A:D,4,FALSE()))</f>
        <v>1551</v>
      </c>
      <c r="D109" s="81" t="n">
        <v>0.01</v>
      </c>
      <c r="E109" s="82"/>
      <c r="F109" s="82" t="s">
        <v>5274</v>
      </c>
      <c r="G109" s="85"/>
      <c r="H109" s="86"/>
    </row>
    <row r="110" customFormat="false" ht="15" hidden="false" customHeight="false" outlineLevel="0" collapsed="false">
      <c r="A110" s="78" t="s">
        <v>4536</v>
      </c>
      <c r="B110" s="79" t="str">
        <f aca="false">IF(A110="NEWCOD",IF(ISBLANK(G110),"renseigner le champ 'Nouveau taxon'",G110),VLOOKUP(A110,'Ref Taxo'!A:B,2,FALSE()))</f>
        <v>Solanum dulcamara</v>
      </c>
      <c r="C110" s="80" t="n">
        <f aca="false">IF(A110="NEWCOD",IF(ISBLANK(H110),"NoCod",H110),VLOOKUP(A110,'Ref Taxo'!A:D,4,FALSE()))</f>
        <v>1964</v>
      </c>
      <c r="D110" s="81" t="n">
        <v>0.01</v>
      </c>
      <c r="E110" s="82"/>
      <c r="F110" s="82" t="s">
        <v>5274</v>
      </c>
      <c r="G110" s="85"/>
      <c r="H110" s="86"/>
    </row>
    <row r="111" customFormat="false" ht="15" hidden="false" customHeight="false" outlineLevel="0" collapsed="false">
      <c r="A111" s="78" t="s">
        <v>2170</v>
      </c>
      <c r="B111" s="79" t="str">
        <f aca="false">IF(A111="NEWCOD",IF(ISBLANK(G111),"renseigner le champ 'Nouveau taxon'",G111),VLOOKUP(A111,'Ref Taxo'!A:B,2,FALSE()))</f>
        <v>Helosciadium nodiflorum </v>
      </c>
      <c r="C111" s="80" t="n">
        <f aca="false">IF(A111="NEWCOD",IF(ISBLANK(H111),"NoCod",H111),VLOOKUP(A111,'Ref Taxo'!A:D,4,FALSE()))</f>
        <v>30053</v>
      </c>
      <c r="D111" s="81" t="n">
        <v>0.02</v>
      </c>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2020-07-03T09:56:14Z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