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300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<sst xmlns="http://schemas.openxmlformats.org/spreadsheetml/2006/main" count="6494" uniqueCount="5303">
  <si>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</si>
  <si>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</si>
  <si>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</si>
  <si>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</si>
  <si>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</si>
  <si>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</si>
  <si>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</si>
  <si>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</si>
  <si>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</si>
  <si>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</si>
  <si>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</si>
  <si>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</si>
  <si>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</si>
  <si>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</si>
  <si>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</si>
  <si>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</si>
  <si>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</si>
  <si>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</si>
  <si>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</si>
  <si>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</si>
  <si>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</si>
  <si>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</si>
  <si>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</si>
  <si>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</si>
  <si>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</si>
  <si>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</si>
  <si>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</si>
  <si>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</si>
  <si>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</si>
  <si>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</si>
  <si>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</si>
  <si>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</si>
  <si>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</si>
  <si>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</si>
  <si>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</si>
  <si>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</si>
  <si>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</si>
  <si>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</si>
  <si>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</si>
  <si>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</si>
  <si>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</si>
  <si>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</si>
  <si>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</si>
  <si>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</si>
  <si>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</si>
  <si>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</si>
  <si>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</si>
  <si>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</si>
  <si>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</si>
  <si>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</si>
  <si>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</si>
  <si>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</si>
  <si>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</si>
  <si>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</si>
  <si>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</si>
  <si>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</si>
  <si>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</si>
  <si>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</si>
  <si>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</si>
  <si>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</si>
  <si>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</si>
  <si>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</si>
  <si>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</si>
  <si>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</si>
  <si>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</si>
  <si>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</si>
  <si>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</si>
  <si>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</si>
  <si>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</si>
  <si>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</si>
  <si>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</si>
  <si>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</si>
  <si>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</si>
  <si>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</si>
  <si>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</si>
  <si>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</si>
  <si>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</si>
  <si>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</si>
  <si>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</si>
  <si>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</si>
  <si>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</si>
  <si>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</si>
  <si>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</si>
  <si>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</si>
  <si>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</si>
  <si>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</si>
  <si>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</si>
  <si>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</si>
  <si>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</si>
  <si>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</si>
  <si>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</si>
  <si>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</si>
  <si>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</si>
  <si>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</si>
  <si>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</si>
  <si>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</si>
  <si>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</si>
  <si>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</si>
  <si>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</si>
  <si>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</si>
  <si>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</si>
  <si>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</si>
  <si>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</si>
  <si>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</si>
  <si>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</si>
  <si>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</si>
  <si>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</si>
  <si>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</si>
  <si>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</si>
  <si>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</si>
  <si>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</si>
  <si>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</si>
  <si>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</si>
  <si>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</si>
  <si>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</si>
  <si>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</si>
  <si>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</si>
  <si>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</si>
  <si>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</si>
  <si>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</si>
  <si>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</si>
  <si>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</si>
  <si>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</si>
  <si>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</si>
  <si>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</si>
  <si>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</si>
  <si>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</si>
  <si>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</si>
  <si>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</si>
  <si>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</si>
  <si>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</si>
  <si>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</si>
  <si>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</si>
  <si>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</si>
  <si>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</si>
  <si>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</si>
  <si>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</si>
  <si>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</si>
  <si>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</si>
  <si>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</si>
  <si>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</si>
  <si>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</si>
  <si>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</si>
  <si>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</si>
  <si>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</si>
  <si>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</si>
  <si>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</si>
  <si>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</si>
  <si>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</si>
  <si>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</si>
  <si>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</si>
  <si>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</si>
  <si>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</si>
  <si>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</si>
  <si>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</si>
  <si>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</si>
  <si>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</si>
  <si>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</si>
  <si>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</si>
  <si>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</si>
  <si>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</si>
  <si>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</si>
  <si>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</si>
  <si>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</si>
  <si>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</si>
  <si>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</si>
  <si>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</si>
  <si>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</si>
  <si>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</si>
  <si>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</si>
  <si>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</si>
  <si>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</si>
  <si>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</si>
  <si>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</si>
  <si>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</si>
  <si>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</si>
  <si>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</si>
  <si>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</si>
  <si>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</si>
  <si>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</si>
  <si>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</si>
  <si>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</si>
  <si>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</si>
  <si>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</si>
  <si>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</si>
  <si>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</si>
  <si>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</si>
  <si>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</si>
  <si>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</si>
  <si>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</si>
  <si>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</si>
  <si>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</si>
  <si>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</si>
  <si>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</si>
  <si>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</si>
  <si>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</si>
  <si>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</si>
  <si>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</si>
  <si>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</si>
  <si>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</si>
  <si>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</si>
  <si>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</si>
  <si>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</si>
  <si>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</si>
  <si>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</si>
  <si>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</si>
  <si>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</si>
  <si>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</si>
  <si>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</si>
  <si>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</si>
  <si>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</si>
  <si>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</si>
  <si>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</si>
  <si>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</si>
  <si>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</si>
  <si>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</si>
  <si>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</si>
  <si>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</si>
  <si>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</si>
  <si>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</si>
  <si>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</si>
  <si>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</si>
  <si>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</si>
  <si>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</si>
  <si>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</si>
  <si>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</si>
  <si>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</si>
  <si>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</si>
  <si>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</si>
  <si>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</si>
  <si>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</si>
  <si>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</si>
  <si>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</si>
  <si>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</si>
  <si>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</si>
  <si>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</si>
  <si>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</si>
  <si>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</si>
  <si>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</si>
  <si>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</si>
  <si>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</si>
  <si>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</si>
  <si>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</si>
  <si>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</si>
  <si>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</si>
  <si>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</si>
  <si>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</si>
  <si>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</si>
  <si>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</si>
  <si>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</si>
  <si>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</si>
  <si>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</si>
  <si>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</si>
  <si>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</si>
  <si>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</si>
  <si>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</si>
  <si>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</si>
  <si>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</si>
  <si>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</si>
  <si>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</si>
  <si>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</si>
  <si>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</si>
  <si>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</si>
  <si>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</si>
  <si>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</si>
  <si>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</si>
  <si>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</si>
  <si>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</si>
  <si>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</si>
  <si>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</si>
  <si>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</si>
  <si>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</si>
  <si>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</si>
  <si>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</si>
  <si>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</si>
  <si>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</si>
  <si>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</si>
  <si>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</si>
  <si>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</si>
  <si>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</si>
  <si>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</si>
  <si>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</si>
  <si>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</si>
  <si>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</si>
  <si>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</si>
  <si>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</si>
  <si>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</si>
  <si>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</si>
  <si>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</si>
  <si>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</si>
  <si>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</si>
  <si>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</si>
  <si>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</si>
  <si>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</si>
  <si>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</si>
  <si>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</si>
  <si>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</si>
  <si>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</si>
  <si>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</si>
  <si>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</si>
  <si>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</si>
  <si>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</si>
  <si>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</si>
  <si>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</si>
  <si>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</si>
  <si>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</si>
  <si>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</si>
  <si>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</si>
  <si>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</si>
  <si>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</si>
  <si>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</si>
  <si>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</si>
  <si>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</si>
  <si>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</si>
  <si>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</si>
  <si>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</si>
  <si>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</si>
  <si>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</si>
  <si>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</si>
  <si>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</si>
  <si>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</si>
  <si>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</si>
  <si>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</si>
  <si>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</si>
  <si>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</si>
  <si>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</si>
  <si>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</si>
  <si>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</si>
  <si>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</si>
  <si>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</si>
  <si>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</si>
  <si>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</si>
  <si>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</si>
  <si>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</si>
  <si>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</si>
  <si>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</si>
  <si>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</si>
  <si>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</si>
  <si>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</si>
  <si>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</si>
  <si>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</si>
  <si>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</si>
  <si>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</si>
  <si>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</si>
  <si>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</si>
  <si>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</si>
  <si>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</si>
  <si>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</si>
  <si>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</si>
  <si>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</si>
  <si>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</si>
  <si>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</si>
  <si>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</si>
  <si>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</si>
  <si>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</si>
  <si>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</si>
  <si>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</si>
  <si>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</si>
  <si>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</si>
  <si>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</si>
  <si>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</si>
  <si>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</si>
  <si>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</si>
  <si>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</si>
  <si>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</si>
  <si>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</si>
  <si>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</si>
  <si>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</si>
  <si>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</si>
  <si>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</si>
  <si>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</si>
  <si>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</si>
  <si>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</si>
  <si>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</si>
  <si>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</si>
  <si>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</si>
  <si>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</si>
  <si>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</si>
  <si>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</si>
  <si>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</si>
  <si>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</si>
  <si>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</si>
  <si>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</si>
  <si>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</si>
  <si>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</si>
  <si>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</si>
  <si>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</si>
  <si>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</si>
  <si>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</si>
  <si>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</si>
  <si>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</si>
  <si>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</si>
  <si>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</si>
  <si>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</si>
  <si>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</si>
  <si>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</si>
  <si>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</si>
  <si>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</si>
  <si>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</si>
  <si>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</si>
  <si>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</si>
  <si>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</si>
  <si>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</si>
  <si>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</si>
  <si>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</si>
  <si>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</si>
  <si>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</si>
  <si>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</si>
  <si>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</si>
  <si>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</si>
  <si>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</si>
  <si>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</si>
  <si>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</si>
  <si>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</si>
  <si>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</si>
  <si>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</si>
  <si>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</si>
  <si>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</si>
  <si>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</si>
  <si>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</si>
  <si>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</si>
  <si>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</si>
  <si>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</si>
  <si>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</si>
  <si>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</si>
  <si>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</si>
  <si>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</si>
  <si>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</si>
  <si>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</si>
  <si>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</si>
  <si>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</si>
  <si>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</si>
  <si>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</si>
  <si>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</si>
  <si>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</si>
  <si>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</si>
  <si>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</si>
  <si>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</si>
  <si>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</si>
  <si>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</si>
  <si>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</si>
  <si>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</si>
  <si>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</si>
  <si>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</si>
  <si>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</si>
  <si>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</si>
  <si>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</si>
  <si>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</si>
  <si>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</si>
  <si>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</si>
  <si>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</si>
  <si>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</si>
  <si>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</si>
  <si>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</si>
  <si>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</si>
  <si>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</si>
  <si>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</si>
  <si>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</si>
  <si>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</si>
  <si>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</si>
  <si>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</si>
  <si>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</si>
  <si>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</si>
  <si>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</si>
  <si>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</si>
  <si>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</si>
  <si>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</si>
  <si>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</si>
  <si>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</si>
  <si>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</si>
  <si>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</si>
  <si>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</si>
  <si>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</si>
  <si>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</si>
  <si>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</si>
  <si>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</si>
  <si>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</si>
  <si>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</si>
  <si>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</si>
  <si>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</si>
  <si>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</si>
  <si>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</si>
  <si>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</si>
  <si>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</si>
  <si>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</si>
  <si>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</si>
  <si>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</si>
  <si>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</si>
  <si>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</si>
  <si>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</si>
  <si>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</si>
  <si>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</si>
  <si>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</si>
  <si>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</si>
  <si>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</si>
  <si>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</si>
  <si>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</si>
  <si>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</si>
  <si>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</si>
  <si>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</si>
  <si>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</si>
  <si>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</si>
  <si>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</si>
  <si>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</si>
  <si>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</si>
  <si>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</si>
  <si>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</si>
  <si>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</si>
  <si>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</si>
  <si>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</si>
  <si>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</si>
  <si>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</si>
  <si>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</si>
  <si>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</si>
  <si>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</si>
  <si>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</si>
  <si>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</si>
  <si>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</si>
  <si>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</si>
  <si>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</si>
  <si>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</si>
  <si>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</si>
  <si>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</si>
  <si>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</si>
  <si>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</si>
  <si>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</si>
  <si>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</si>
  <si>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</si>
  <si>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</si>
  <si>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</si>
  <si>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</si>
  <si>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</si>
  <si>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</si>
  <si>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</si>
  <si>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</si>
  <si>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</si>
  <si>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</si>
  <si>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</si>
  <si>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</si>
  <si>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</si>
  <si>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</si>
  <si>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</si>
  <si>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</si>
  <si>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</si>
  <si>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</si>
  <si>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</si>
  <si>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</si>
  <si>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</si>
  <si>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</si>
  <si>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</si>
  <si>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</si>
  <si>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</si>
  <si>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</si>
  <si>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</si>
  <si>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</si>
  <si>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</si>
  <si>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</si>
  <si>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</si>
  <si>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</si>
  <si>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</si>
  <si>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</si>
  <si>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</si>
  <si>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</si>
  <si>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</si>
  <si>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</si>
  <si>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</si>
  <si>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</si>
  <si>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</si>
  <si>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</si>
  <si>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</si>
  <si>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</si>
  <si>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</si>
  <si>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</si>
  <si>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</si>
  <si>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</si>
  <si>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</si>
  <si>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</si>
  <si>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</si>
  <si>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</si>
  <si>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</si>
  <si>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</si>
  <si>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</si>
  <si>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</si>
  <si>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</si>
  <si>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</si>
  <si>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</si>
  <si>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</si>
  <si>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</si>
  <si>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</si>
  <si>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</si>
  <si>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</si>
  <si>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</si>
  <si>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</si>
  <si>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</si>
  <si>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</si>
  <si>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</si>
  <si>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</si>
  <si>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</si>
  <si>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</si>
  <si>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</si>
  <si>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</si>
  <si>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</si>
  <si>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</si>
  <si>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</si>
  <si>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</si>
  <si>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</si>
  <si>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</si>
  <si>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</si>
  <si>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</si>
  <si>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</si>
  <si>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</si>
  <si>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</si>
  <si>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</si>
  <si>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</si>
  <si>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</si>
  <si>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</si>
  <si>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</si>
  <si>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</si>
  <si>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</si>
  <si>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</si>
  <si>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</si>
  <si>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</si>
  <si>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</si>
  <si>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</si>
  <si>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</si>
  <si>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</si>
  <si>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</si>
  <si>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</si>
  <si>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</si>
  <si>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</si>
  <si>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</si>
  <si>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</si>
  <si>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</si>
  <si>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</si>
  <si>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</si>
  <si>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</si>
  <si>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</si>
  <si>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</si>
  <si>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</si>
  <si>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</si>
  <si>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</si>
  <si>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</si>
  <si>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</si>
  <si>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</si>
  <si>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</si>
  <si>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</si>
  <si>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</si>
  <si>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</si>
  <si>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</si>
  <si>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</si>
  <si>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</si>
  <si>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</si>
  <si>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</si>
  <si>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</si>
  <si>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</si>
  <si>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</si>
  <si>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</si>
  <si>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</si>
  <si>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</si>
  <si>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</si>
  <si>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</si>
  <si>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</si>
  <si>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</si>
  <si>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</si>
  <si>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</si>
  <si>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</si>
  <si>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</si>
  <si>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</si>
  <si>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</si>
  <si>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</si>
  <si>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</si>
  <si>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</si>
  <si>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</si>
  <si>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</si>
  <si>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</si>
  <si>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</si>
  <si>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</si>
  <si>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</si>
  <si>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</si>
  <si>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</si>
  <si>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</si>
  <si>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</si>
  <si>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</si>
  <si>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</si>
  <si>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</si>
  <si>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</si>
  <si>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</si>
  <si>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</si>
  <si>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</si>
  <si>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</si>
  <si>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</si>
  <si>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</si>
  <si>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</si>
  <si>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</si>
  <si>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</si>
  <si>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</si>
  <si>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</si>
  <si>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</si>
  <si>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</si>
  <si>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</si>
  <si>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</si>
  <si>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</si>
  <si>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</si>
  <si>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</si>
  <si>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</si>
  <si>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</si>
  <si>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</si>
  <si>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</si>
  <si>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</si>
  <si>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</si>
  <si>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</si>
  <si>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</si>
  <si>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</si>
  <si>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</si>
  <si>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</si>
  <si>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</si>
  <si>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</si>
  <si>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</si>
  <si>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</si>
  <si>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</si>
  <si>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</si>
  <si>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</si>
  <si>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</si>
  <si>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</si>
  <si>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</si>
  <si>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</si>
  <si>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</si>
  <si>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</si>
  <si>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</si>
  <si>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</si>
  <si>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</si>
  <si>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</si>
  <si>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</si>
  <si>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</si>
  <si>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</si>
  <si>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</si>
  <si>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</si>
  <si>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</si>
  <si>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</si>
  <si>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</si>
  <si>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</si>
  <si>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</si>
  <si>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</si>
  <si>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</si>
  <si>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</si>
  <si>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</si>
  <si>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</si>
  <si>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</si>
  <si>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</si>
  <si>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</si>
  <si>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</si>
  <si>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</si>
  <si>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</si>
  <si>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</si>
  <si>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</si>
  <si>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</si>
  <si>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</si>
  <si>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</si>
  <si>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</si>
  <si>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</si>
  <si>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</si>
  <si>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</si>
  <si>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</si>
  <si>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</si>
  <si>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</si>
  <si>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</si>
  <si>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</si>
  <si>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</si>
  <si>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</si>
  <si>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</si>
  <si>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</si>
  <si>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</si>
  <si>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</si>
  <si>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</si>
  <si>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</si>
  <si>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</si>
  <si>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</si>
  <si>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</si>
  <si>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</si>
  <si>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</si>
  <si>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</si>
  <si>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</si>
  <si>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</si>
  <si>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</si>
  <si>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</si>
  <si>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</si>
  <si>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</si>
  <si>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</si>
  <si>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</si>
  <si>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</si>
  <si>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</si>
  <si>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</si>
  <si>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</si>
  <si>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</si>
  <si>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</si>
  <si>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</si>
  <si>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</si>
  <si>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</si>
  <si>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</si>
  <si>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</si>
  <si>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</si>
  <si>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</si>
  <si>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</si>
  <si>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</si>
  <si>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</si>
  <si>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</si>
  <si>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</si>
  <si>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</si>
  <si>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</si>
  <si>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</si>
  <si>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</si>
  <si>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</si>
  <si>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</si>
  <si>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</si>
  <si>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</si>
  <si>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</si>
  <si>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</si>
  <si>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</si>
  <si>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</si>
  <si>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</si>
  <si>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</si>
  <si>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</si>
  <si>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</si>
  <si>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</si>
  <si>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</si>
  <si>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</si>
  <si>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</si>
  <si>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</si>
  <si>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</si>
  <si>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</si>
  <si>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</si>
  <si>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</si>
  <si>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</si>
  <si>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</si>
  <si>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</si>
  <si>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</si>
  <si>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</si>
  <si>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</si>
  <si>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</si>
  <si>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</si>
  <si>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</si>
  <si>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</si>
  <si>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</si>
  <si>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</si>
  <si>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</si>
  <si>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</si>
  <si>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</si>
  <si>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</si>
  <si>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</si>
  <si>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</si>
  <si>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</si>
  <si>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</si>
  <si>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</si>
  <si>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</si>
  <si>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</si>
  <si>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</si>
  <si>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</si>
  <si>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</si>
  <si>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</si>
  <si>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</si>
  <si>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</si>
  <si>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</si>
  <si>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</si>
  <si>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</si>
  <si>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</si>
  <si>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</si>
  <si>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</si>
  <si>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</si>
  <si>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</si>
  <si>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</si>
  <si>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</si>
  <si>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</si>
  <si>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</si>
  <si>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</si>
  <si>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</si>
  <si>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</si>
  <si>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</si>
  <si>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</si>
  <si>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</si>
  <si>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</si>
  <si>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</si>
  <si>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</si>
  <si>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</si>
  <si>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</si>
  <si>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</si>
  <si>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</si>
  <si>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</si>
  <si>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</si>
  <si>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</si>
  <si>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</si>
  <si>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</si>
  <si>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</si>
  <si>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</si>
  <si>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</si>
  <si>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</si>
  <si>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</si>
  <si>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</si>
  <si>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</si>
  <si>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</si>
  <si>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</si>
  <si>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</si>
  <si>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</si>
  <si>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</si>
  <si>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</si>
  <si>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</si>
  <si>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</si>
  <si>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</si>
  <si>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</si>
  <si>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</si>
  <si>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</si>
  <si>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</si>
  <si>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</si>
  <si>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</si>
  <si>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</si>
  <si>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</si>
  <si>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</si>
  <si>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</si>
  <si>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</si>
  <si>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</si>
  <si>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</si>
  <si>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</si>
  <si>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</si>
  <si>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</si>
  <si>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</si>
  <si>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</si>
  <si>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</si>
  <si>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</si>
  <si>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</si>
  <si>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</si>
  <si>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</si>
  <si>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</si>
  <si>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</si>
  <si>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</si>
  <si>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</si>
  <si>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</si>
  <si>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</si>
  <si>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</si>
  <si>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</si>
  <si>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</si>
  <si>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</si>
  <si>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</si>
  <si>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</si>
  <si>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</si>
  <si>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</si>
  <si>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</si>
  <si>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</si>
  <si>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</si>
  <si>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</si>
  <si>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</si>
  <si>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</si>
  <si>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</si>
  <si>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</si>
  <si>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</si>
  <si>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</si>
  <si>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</si>
  <si>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</si>
  <si>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</si>
  <si>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</si>
  <si>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</si>
  <si>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</si>
  <si>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</si>
  <si>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</si>
  <si>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</si>
  <si>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</si>
  <si>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</si>
  <si>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</si>
  <si>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</si>
  <si>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</si>
  <si>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</si>
  <si>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</si>
  <si>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</si>
  <si>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</si>
  <si>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</si>
  <si>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</si>
  <si>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</si>
  <si>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</si>
  <si>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</si>
  <si>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</si>
  <si>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</si>
  <si>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</si>
  <si>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</si>
  <si>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</si>
  <si>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</si>
  <si>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</si>
  <si>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</si>
  <si>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</si>
  <si>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</si>
  <si>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</si>
  <si>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</si>
  <si>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</si>
  <si>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</si>
  <si>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</si>
  <si>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</si>
  <si>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</si>
  <si>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</si>
  <si>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</si>
  <si>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</si>
  <si>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</si>
  <si>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</si>
  <si>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</si>
  <si>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</si>
  <si>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</si>
  <si>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</si>
  <si>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</si>
  <si>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</si>
  <si>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</si>
  <si>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</si>
  <si>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</si>
  <si>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</si>
  <si>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</si>
  <si>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</si>
  <si>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</si>
  <si>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</si>
  <si>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</si>
  <si>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</si>
  <si>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</si>
  <si>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</si>
  <si>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</si>
  <si>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</si>
  <si>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</si>
  <si>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</si>
  <si>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</si>
  <si>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</si>
  <si>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</si>
  <si>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</si>
  <si>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</si>
  <si>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</si>
  <si>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</si>
  <si>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</si>
  <si>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</si>
  <si>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</si>
  <si>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</si>
  <si>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</si>
  <si>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</si>
  <si>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</si>
  <si>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</si>
  <si>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</si>
  <si>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</si>
  <si>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</si>
  <si>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</si>
  <si>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</si>
  <si>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</si>
  <si>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</si>
  <si>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</si>
  <si>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</si>
  <si>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</si>
  <si>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</si>
  <si>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</si>
  <si>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</si>
  <si>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</si>
  <si>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</si>
  <si>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</si>
  <si>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</si>
  <si>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</si>
  <si>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</si>
  <si>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</si>
  <si>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</si>
  <si>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</si>
  <si>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</si>
  <si>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</si>
  <si>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</si>
  <si>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</si>
  <si>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</si>
  <si>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</si>
  <si>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</si>
  <si>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</si>
  <si>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</si>
  <si>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</si>
  <si>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</si>
  <si>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</si>
  <si>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</si>
  <si>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</si>
  <si>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</si>
  <si>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</si>
  <si>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</si>
  <si>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</si>
  <si>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</si>
  <si>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</si>
  <si>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</si>
  <si>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</si>
  <si>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</si>
  <si>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</si>
  <si>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</si>
  <si>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</si>
  <si>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</si>
  <si>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</si>
  <si>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</si>
  <si>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</si>
  <si>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</si>
  <si>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</si>
  <si>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</si>
  <si>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</si>
  <si>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</si>
  <si>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</si>
  <si>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</si>
  <si>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</si>
  <si>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</si>
  <si>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</si>
  <si>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</si>
  <si>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</si>
  <si>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</si>
  <si>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</si>
  <si>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</si>
  <si>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</si>
  <si>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</si>
  <si>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</si>
  <si>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</si>
  <si>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</si>
  <si>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</si>
  <si>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</si>
  <si>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</si>
  <si>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</si>
  <si>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</si>
  <si>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</si>
  <si>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</si>
  <si>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</si>
  <si>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</si>
  <si>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</si>
  <si>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</si>
  <si>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</si>
  <si>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</si>
  <si>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</si>
  <si>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</si>
  <si>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</si>
  <si>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</si>
  <si>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</si>
  <si>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</si>
  <si>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</si>
  <si>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</si>
  <si>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</si>
  <si>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</si>
  <si>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</si>
  <si>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</si>
  <si>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</si>
  <si>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</si>
  <si>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</si>
  <si>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</si>
  <si>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</si>
  <si>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</si>
  <si>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</si>
  <si>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</si>
  <si>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</si>
  <si>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</si>
  <si>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</si>
  <si>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</si>
  <si>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</si>
  <si>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</si>
  <si>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</si>
  <si>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</si>
  <si>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</si>
  <si>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</si>
  <si>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</si>
  <si>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</si>
  <si>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</si>
  <si>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</si>
  <si>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</si>
  <si>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</si>
  <si>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</si>
  <si>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</si>
  <si>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</si>
  <si>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</si>
  <si>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</si>
  <si>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</si>
  <si>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</si>
  <si>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</si>
  <si>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</si>
  <si>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</si>
  <si>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</si>
  <si>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</si>
  <si>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</si>
  <si>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</si>
  <si>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</si>
  <si>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</si>
  <si>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</si>
  <si>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</si>
  <si>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</si>
  <si>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</si>
  <si>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</si>
  <si>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</si>
  <si>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</si>
  <si>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</si>
  <si>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</si>
  <si>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</si>
  <si>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</si>
  <si>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</si>
  <si>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</si>
  <si>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</si>
  <si>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</si>
  <si>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</si>
  <si>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</si>
  <si>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</si>
  <si>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</si>
  <si>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</si>
  <si>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</si>
  <si>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</si>
  <si>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</si>
  <si>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</si>
  <si>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</si>
  <si>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</si>
  <si>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</si>
  <si>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</si>
  <si>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</si>
  <si>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</si>
  <si>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</si>
  <si>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</si>
  <si>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</si>
  <si>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</si>
  <si>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</si>
  <si>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</si>
  <si>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</si>
  <si>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</si>
  <si>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</si>
  <si>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</si>
  <si>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</si>
  <si>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</si>
  <si>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</si>
  <si>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</si>
  <si>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</si>
  <si>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</si>
  <si>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</si>
  <si>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</si>
  <si>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</si>
  <si>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</si>
  <si>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</si>
  <si>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</si>
  <si>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</si>
  <si>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</si>
  <si>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</si>
  <si>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</si>
  <si>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</si>
  <si>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</si>
  <si>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</si>
  <si>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</si>
  <si>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</si>
  <si>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</si>
  <si>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</si>
  <si>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</si>
  <si>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</si>
  <si>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</si>
  <si>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</si>
  <si>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</si>
  <si>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</si>
  <si>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</si>
  <si>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</si>
  <si>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</si>
  <si>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</si>
  <si>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</si>
  <si>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</si>
  <si>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</si>
  <si>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</si>
  <si>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</si>
  <si>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</si>
  <si>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</si>
  <si>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</si>
  <si>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</si>
  <si>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</si>
  <si>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</si>
  <si>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</si>
  <si>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</si>
  <si>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</si>
  <si>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</si>
  <si>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</si>
  <si>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</si>
  <si>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</si>
  <si>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</si>
  <si>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</si>
  <si>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</si>
  <si>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</si>
  <si>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</si>
  <si>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</si>
  <si>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</si>
  <si>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</si>
  <si>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</si>
  <si>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</si>
  <si>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</si>
  <si>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</si>
  <si>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</si>
  <si>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</si>
  <si>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</si>
  <si>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</si>
  <si>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</si>
  <si>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</si>
  <si>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</si>
  <si>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</si>
  <si>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</si>
  <si>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</si>
  <si>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</si>
  <si>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</si>
  <si>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</si>
  <si>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</si>
  <si>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</si>
  <si>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</si>
  <si>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</si>
  <si>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</si>
  <si>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</si>
  <si>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</si>
  <si>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</si>
  <si>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</si>
  <si>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</si>
  <si>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</si>
  <si>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</si>
  <si>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</si>
  <si>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</si>
  <si>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</si>
  <si>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</si>
  <si>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</si>
  <si>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</si>
  <si>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</si>
  <si>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</si>
  <si>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</si>
  <si>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</si>
  <si>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</si>
  <si>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</si>
  <si>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</si>
  <si>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</si>
  <si>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</si>
  <si>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</si>
  <si>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</si>
  <si>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</si>
  <si>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</si>
  <si>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</si>
  <si>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</si>
  <si>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</si>
  <si>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</si>
  <si>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</si>
  <si>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</si>
  <si>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</si>
  <si>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</si>
  <si>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</si>
  <si>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</si>
  <si>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</si>
  <si>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</si>
  <si>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</si>
  <si>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</si>
  <si>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</si>
  <si>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</si>
  <si>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</si>
  <si>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</si>
  <si>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</si>
  <si>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</si>
  <si>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</si>
  <si>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</si>
  <si>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</si>
  <si>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</si>
  <si>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</si>
  <si>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</si>
  <si>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</si>
  <si>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</si>
  <si>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</si>
  <si>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</si>
  <si>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</si>
  <si>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</si>
  <si>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</si>
  <si>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</si>
  <si>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</si>
  <si>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</si>
  <si>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</si>
  <si>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</si>
  <si>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</si>
  <si>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</si>
  <si>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</si>
  <si>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</si>
  <si>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</si>
  <si>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</si>
  <si>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</si>
  <si>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</si>
  <si>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</si>
  <si>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</si>
  <si>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</si>
  <si>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</si>
  <si>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</si>
  <si>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</si>
  <si>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</si>
  <si>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</si>
  <si>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</si>
  <si>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</si>
  <si>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</si>
  <si>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</si>
  <si>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</si>
  <si>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</si>
  <si>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</si>
  <si>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</si>
  <si>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</si>
  <si>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</si>
  <si>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</si>
  <si>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</si>
  <si>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</si>
  <si>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</si>
  <si>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</si>
  <si>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</si>
  <si>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</si>
  <si>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</si>
  <si>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</si>
  <si>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</si>
  <si>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</si>
  <si>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</si>
  <si>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</si>
  <si>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</si>
  <si>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</si>
  <si>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</si>
  <si>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</si>
  <si>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</si>
  <si>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</si>
  <si>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</si>
  <si>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</si>
  <si>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</si>
  <si>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</si>
  <si>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</si>
  <si>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</si>
  <si>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</si>
  <si>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</si>
  <si>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</si>
  <si>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</si>
  <si>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</si>
  <si>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</si>
  <si>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</si>
  <si>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</si>
  <si>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</si>
  <si>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</si>
  <si>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</si>
  <si>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</si>
  <si>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</si>
  <si>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</si>
  <si>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</si>
  <si>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</si>
  <si>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</si>
  <si>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</si>
  <si>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</si>
  <si>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</si>
  <si>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</si>
  <si>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</si>
  <si>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</si>
  <si>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</si>
  <si>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</si>
  <si>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</si>
  <si>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</si>
  <si>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</si>
  <si>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</si>
  <si>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</si>
  <si>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</si>
  <si>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</si>
  <si>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</si>
  <si>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</si>
  <si>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</si>
  <si>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</si>
  <si>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</si>
  <si>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</si>
  <si>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</si>
  <si>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</si>
  <si>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</si>
  <si>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</si>
  <si>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</si>
  <si>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</si>
  <si>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</si>
  <si>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</si>
  <si>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</si>
  <si>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</si>
  <si>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</si>
  <si>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</si>
  <si>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</si>
  <si>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</si>
  <si>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</si>
  <si>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</si>
  <si>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</si>
  <si>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</si>
  <si>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</si>
  <si>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</si>
  <si>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</si>
  <si>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</si>
  <si>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</si>
  <si>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</si>
  <si>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</si>
  <si>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</si>
  <si>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</si>
  <si>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</si>
  <si>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</si>
  <si>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</si>
  <si>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</si>
  <si>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</si>
  <si>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</si>
  <si>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</si>
  <si>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</si>
  <si>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</si>
  <si>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</si>
  <si>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</si>
  <si>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</si>
  <si>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</si>
  <si>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</si>
  <si>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</si>
  <si>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</si>
  <si>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</si>
  <si>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</si>
  <si>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</si>
  <si>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</si>
  <si>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</si>
  <si>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</si>
  <si>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</si>
  <si>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</si>
  <si>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</si>
  <si>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</si>
  <si>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</si>
  <si>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</si>
  <si>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</si>
  <si>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</si>
  <si>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</si>
  <si>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</si>
  <si>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</si>
  <si>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</si>
  <si>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</si>
  <si>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</si>
  <si>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</si>
  <si>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</si>
  <si>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</si>
  <si>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</si>
  <si>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</si>
  <si>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</si>
  <si>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</si>
  <si>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</si>
  <si>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</si>
  <si>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</si>
  <si>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</si>
  <si>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</si>
  <si>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</si>
  <si>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</si>
  <si>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</si>
  <si>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</si>
  <si>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</si>
  <si>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</si>
  <si>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</si>
  <si>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</si>
  <si>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</si>
  <si>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</si>
  <si>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</si>
  <si>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</si>
  <si>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</si>
  <si>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</si>
  <si>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</si>
  <si>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</si>
  <si>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</si>
  <si>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</si>
  <si>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</si>
  <si>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</si>
  <si>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</si>
  <si>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</si>
  <si>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</si>
  <si>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</si>
  <si>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</si>
  <si>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</si>
  <si>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</si>
  <si>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</si>
  <si>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</si>
  <si>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</si>
  <si>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</si>
  <si>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</si>
  <si>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</si>
  <si>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</si>
  <si>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</si>
  <si>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</si>
  <si>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</si>
  <si>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</si>
  <si>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</si>
  <si>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</si>
  <si>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</si>
  <si>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</si>
  <si>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</si>
  <si>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</si>
  <si>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</si>
  <si>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</si>
  <si>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</si>
  <si>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</si>
  <si>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</si>
  <si>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</si>
  <si>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</si>
  <si>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</si>
  <si>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</si>
  <si>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</si>
  <si>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</si>
  <si>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</si>
  <si>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</si>
  <si>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</si>
  <si>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</si>
  <si>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</si>
  <si>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</si>
  <si>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</si>
  <si>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</si>
  <si>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</si>
  <si>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</si>
  <si>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</si>
  <si>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</si>
  <si>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</si>
  <si>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</si>
  <si>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</si>
  <si>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</si>
  <si>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</si>
  <si>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</si>
  <si>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</si>
  <si>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</si>
  <si>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</si>
  <si>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</si>
  <si>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</si>
  <si>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</si>
  <si>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</si>
  <si>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</si>
  <si>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</si>
  <si>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</si>
  <si>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</si>
  <si>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</si>
  <si>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</si>
  <si>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</si>
  <si>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</si>
  <si>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</si>
  <si>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</si>
  <si>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</si>
  <si>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</si>
  <si>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</si>
  <si>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</si>
  <si>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</si>
  <si>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</si>
  <si>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</si>
  <si>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</si>
  <si>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</si>
  <si>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</si>
  <si>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</si>
  <si>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</si>
  <si>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</si>
  <si>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</si>
  <si>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</si>
  <si>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</si>
  <si>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</si>
  <si>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</si>
  <si>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</si>
  <si>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</si>
  <si>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</si>
  <si>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</si>
  <si>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</si>
  <si>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</si>
  <si>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</si>
  <si>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</si>
  <si>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</si>
  <si>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</si>
  <si>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</si>
  <si>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</si>
  <si>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</si>
  <si>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</si>
  <si>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</si>
  <si>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</si>
  <si>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</si>
  <si>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</si>
  <si>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</si>
  <si>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</si>
  <si>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</si>
  <si>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</si>
  <si>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</si>
  <si>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</si>
  <si>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</si>
  <si>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</si>
  <si>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</si>
  <si>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</si>
  <si>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</si>
  <si>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</si>
  <si>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</si>
  <si>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</si>
  <si>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</si>
  <si>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</si>
  <si>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</si>
  <si>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</si>
  <si>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</si>
  <si>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</si>
  <si>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</si>
  <si>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</si>
  <si>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</si>
  <si>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</si>
  <si>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</si>
  <si>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</si>
  <si>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</si>
  <si>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</si>
  <si>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</si>
  <si>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</si>
  <si>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</si>
  <si>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</si>
  <si>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</si>
  <si>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</si>
  <si>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</si>
  <si>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</si>
  <si>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</si>
  <si>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</si>
  <si>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</si>
  <si>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</si>
  <si>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</si>
  <si>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</si>
  <si>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</si>
  <si>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</si>
  <si>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</si>
  <si>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</si>
  <si>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</si>
  <si>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</si>
  <si>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</si>
  <si>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</si>
  <si>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</si>
  <si>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</si>
  <si>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</si>
  <si>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</si>
  <si>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</si>
  <si>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</si>
  <si>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</si>
  <si>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</si>
  <si>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</si>
  <si>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</si>
  <si>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</si>
  <si>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</si>
  <si>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</si>
  <si>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</si>
  <si>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</si>
  <si>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</si>
  <si>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</si>
  <si>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</si>
  <si>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</si>
  <si>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</si>
  <si>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</si>
  <si>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</si>
  <si>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</si>
  <si>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</si>
  <si>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</si>
  <si>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</si>
  <si>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</si>
  <si>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</si>
  <si>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</si>
  <si>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</si>
  <si>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</si>
  <si>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</si>
  <si>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</si>
  <si>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</si>
  <si>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</si>
  <si>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</si>
  <si>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</si>
  <si>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</si>
  <si>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</si>
  <si>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</si>
  <si>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</si>
  <si>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</si>
  <si>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</si>
  <si>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</si>
  <si>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</si>
  <si>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</si>
  <si>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</si>
  <si>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</si>
  <si>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</si>
  <si>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</si>
  <si>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</si>
  <si>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</si>
  <si>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</si>
  <si>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</si>
  <si>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</si>
  <si>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</si>
  <si>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</si>
  <si>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</si>
  <si>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</si>
  <si>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</si>
  <si>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</si>
  <si>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</si>
  <si>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</si>
  <si>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</si>
  <si>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</si>
  <si>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</si>
  <si>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</si>
  <si>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</si>
  <si>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</si>
  <si>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</si>
  <si>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</si>
  <si>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</si>
  <si>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</si>
  <si>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</si>
  <si>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</si>
  <si>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</si>
  <si>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</si>
  <si>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</si>
  <si>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</si>
  <si>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</si>
  <si>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</si>
  <si>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</si>
  <si>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</si>
  <si>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</si>
  <si>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</si>
  <si>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</si>
  <si>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</si>
  <si>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</si>
  <si>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</si>
  <si>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</si>
  <si>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</si>
  <si>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</si>
  <si>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</si>
  <si>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</si>
  <si>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</si>
  <si>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</si>
  <si>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</si>
  <si>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</si>
  <si>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</si>
  <si>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</si>
  <si>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</si>
  <si>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</si>
  <si>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</si>
  <si>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</si>
  <si>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</si>
  <si>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</si>
  <si>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</si>
  <si>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</si>
  <si>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</si>
  <si>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</si>
  <si>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</si>
  <si>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</si>
  <si>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</si>
  <si>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</si>
  <si>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</si>
  <si>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</si>
  <si>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</si>
  <si>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</si>
  <si>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</si>
  <si>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</si>
  <si>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</si>
  <si>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</si>
  <si>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</si>
  <si>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</si>
  <si>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</si>
  <si>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</si>
  <si>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</si>
  <si>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</si>
  <si>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</si>
  <si>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</si>
  <si>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</si>
  <si>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</si>
  <si>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</si>
  <si>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</si>
  <si>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</si>
  <si>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</si>
  <si>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</si>
  <si>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</si>
  <si>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</si>
  <si>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</si>
  <si>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</si>
  <si>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</si>
  <si>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</si>
  <si>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</si>
  <si>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</si>
  <si>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</si>
  <si>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</si>
  <si>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</si>
  <si>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</si>
  <si>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</si>
  <si>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</si>
  <si>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</si>
  <si>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</si>
  <si>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</si>
  <si>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</si>
  <si>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</si>
  <si>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</si>
  <si>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</si>
  <si>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</si>
  <si>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</si>
  <si>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</si>
  <si>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</si>
  <si>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</si>
  <si>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</si>
  <si>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</si>
  <si>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</si>
  <si>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</si>
  <si>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</si>
  <si>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</si>
  <si>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</si>
  <si>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</si>
  <si>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</si>
  <si>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</si>
  <si>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</si>
  <si>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</si>
  <si>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</si>
  <si>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</si>
  <si>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</si>
  <si>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</si>
  <si>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</si>
  <si>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</si>
  <si>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</si>
  <si>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</si>
  <si>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</si>
  <si>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</si>
  <si>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</si>
  <si>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</si>
  <si>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</si>
  <si>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</si>
  <si>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</si>
  <si>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</si>
  <si>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</si>
  <si>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</si>
  <si>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</si>
  <si>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</si>
  <si>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</si>
  <si>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</si>
  <si>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</si>
  <si>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</si>
  <si>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</si>
  <si>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</si>
  <si>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</si>
  <si>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</si>
  <si>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</si>
  <si>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</si>
  <si>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</si>
  <si>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</si>
  <si>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</si>
  <si>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</si>
  <si>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</si>
  <si>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</si>
  <si>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</si>
  <si>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</si>
  <si>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</si>
  <si>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</si>
  <si>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</si>
  <si>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</si>
  <si>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</si>
  <si>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</si>
  <si>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</si>
  <si>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</si>
  <si>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</si>
  <si>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</si>
  <si>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</si>
  <si>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</si>
  <si>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</si>
  <si>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</si>
  <si>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</si>
  <si>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</si>
  <si>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</si>
  <si>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</si>
  <si>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</si>
  <si>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</si>
  <si>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</si>
  <si>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</si>
  <si>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</si>
  <si>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</si>
  <si>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</si>
  <si>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</si>
  <si>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</si>
  <si>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</si>
  <si>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</si>
  <si>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</si>
  <si>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</si>
  <si>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</si>
  <si>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</si>
  <si>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</si>
  <si>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</si>
  <si>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</si>
  <si>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</si>
  <si>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</si>
  <si>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</si>
  <si>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</si>
  <si>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</si>
  <si>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</si>
  <si>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</si>
  <si>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</si>
  <si>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</si>
  <si>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</si>
  <si>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</si>
  <si>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</si>
  <si>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</si>
  <si>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</si>
  <si>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</si>
  <si>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</si>
  <si>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</si>
  <si>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</si>
  <si>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</si>
  <si>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</si>
  <si>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</si>
  <si>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</si>
  <si>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</si>
  <si>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</si>
  <si>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</si>
  <si>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</si>
  <si>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</si>
  <si>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</si>
  <si>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</si>
  <si>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</si>
  <si>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</si>
  <si>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</si>
  <si>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</si>
  <si>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</si>
  <si>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</si>
  <si>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</si>
  <si>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</si>
  <si>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</si>
  <si>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</si>
  <si>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</si>
  <si>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</si>
  <si>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</si>
  <si>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</si>
  <si>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</si>
  <si>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</si>
  <si>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</si>
  <si>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</si>
  <si>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</si>
  <si>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</si>
  <si>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</si>
  <si>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</si>
  <si>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</si>
  <si>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</si>
  <si>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</si>
  <si>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</si>
  <si>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</si>
  <si>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</si>
  <si>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</si>
  <si>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</si>
  <si>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</si>
  <si>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</si>
  <si>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</si>
  <si>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</si>
  <si>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</si>
  <si>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</si>
  <si>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</si>
  <si>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</si>
  <si>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</si>
  <si>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</si>
  <si>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</si>
  <si>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</si>
  <si>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</si>
  <si>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</si>
  <si>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</si>
  <si>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</si>
  <si>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</si>
  <si>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</si>
  <si>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</si>
  <si>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</si>
  <si>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</si>
  <si>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</si>
  <si>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</si>
  <si>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</si>
  <si>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</si>
  <si>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</si>
  <si>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</si>
  <si>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</si>
  <si>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</si>
  <si>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</si>
  <si>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</si>
  <si>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</si>
  <si>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</si>
  <si>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</si>
  <si>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</si>
  <si>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</si>
  <si>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</si>
  <si>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</si>
  <si>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</si>
  <si>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</si>
  <si>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</si>
  <si>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</si>
  <si>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</si>
  <si>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</si>
  <si>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</si>
  <si>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</si>
  <si>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</si>
  <si>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</si>
  <si>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</si>
  <si>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</si>
  <si>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</si>
  <si>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</si>
  <si>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</si>
  <si>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</si>
  <si>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</si>
  <si>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</si>
  <si>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</si>
  <si>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</si>
  <si>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</si>
  <si>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</si>
  <si>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</si>
  <si>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</si>
  <si>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</si>
  <si>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</si>
  <si>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</si>
  <si>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</si>
  <si>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</si>
  <si>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</si>
  <si>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</si>
  <si>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</si>
  <si>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</si>
  <si>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</si>
  <si>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</si>
  <si>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</si>
  <si>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</si>
  <si>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</si>
  <si>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</si>
  <si>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</si>
  <si>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</si>
  <si>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</si>
  <si>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</si>
  <si>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</si>
  <si>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</si>
  <si>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</si>
  <si>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</si>
  <si>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</si>
  <si>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</si>
  <si>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</si>
  <si>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</si>
  <si>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</si>
  <si>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</si>
  <si>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</si>
  <si>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</si>
  <si>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</si>
  <si>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</si>
  <si>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</si>
  <si>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</si>
  <si>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</si>
  <si>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</si>
  <si>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</si>
  <si>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</si>
  <si>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</si>
  <si>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</si>
  <si>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</si>
  <si>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</si>
  <si>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</si>
  <si>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</si>
  <si>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</si>
  <si>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</si>
  <si>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</si>
  <si>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</si>
  <si>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</si>
  <si>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</si>
  <si>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</si>
  <si>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</si>
  <si>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</si>
  <si>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</si>
  <si>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</si>
  <si>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</si>
  <si>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</si>
  <si>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</si>
  <si>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</si>
  <si>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</si>
  <si>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</si>
  <si>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</si>
  <si>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</si>
  <si>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</si>
  <si>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</si>
  <si>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</si>
  <si>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</si>
  <si>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</si>
  <si>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</si>
  <si>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</si>
  <si>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</si>
  <si>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</si>
  <si>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</si>
  <si>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</si>
  <si>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</si>
  <si>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</si>
  <si>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</si>
  <si>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</si>
  <si>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</si>
  <si>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</si>
  <si>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</si>
  <si>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</si>
  <si>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</si>
  <si>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</si>
  <si>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</si>
  <si>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</si>
  <si>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</si>
  <si>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</si>
  <si>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</si>
  <si>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</si>
  <si>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</si>
  <si>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</si>
  <si>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</si>
  <si>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</si>
  <si>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</si>
  <si>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</si>
  <si>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</si>
  <si>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</si>
  <si>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</si>
  <si>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</si>
  <si>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</si>
  <si>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</si>
  <si>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</si>
  <si>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</si>
  <si>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</si>
  <si>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</si>
  <si>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</si>
  <si>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</si>
  <si>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</si>
  <si>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</si>
  <si>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</si>
  <si>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</si>
  <si>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</si>
  <si>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</si>
  <si>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</si>
  <si>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</si>
  <si>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</si>
  <si>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</si>
  <si>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</si>
  <si>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</si>
  <si>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</si>
  <si>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</si>
  <si>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</si>
  <si>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</si>
  <si>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</si>
  <si>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</si>
  <si>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</si>
  <si>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</si>
  <si>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</si>
  <si>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</si>
  <si>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</si>
  <si>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</si>
  <si>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</si>
  <si>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</si>
  <si>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</si>
  <si>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</si>
  <si>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</si>
  <si>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</si>
  <si>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</si>
  <si>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</si>
  <si>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</si>
  <si>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</si>
  <si>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</si>
  <si>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</si>
  <si>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</si>
  <si>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</si>
  <si>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</si>
  <si>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</si>
  <si>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</si>
  <si>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</si>
  <si>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</si>
  <si>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</si>
  <si>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</si>
  <si>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</si>
  <si>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</si>
  <si>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</si>
  <si>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</si>
  <si>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</si>
  <si>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</si>
  <si>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</si>
  <si>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</si>
  <si>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</si>
  <si>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</si>
  <si>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</si>
  <si>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</si>
  <si>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</si>
  <si>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</si>
  <si>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</si>
  <si>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</si>
  <si>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</si>
  <si>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</si>
  <si>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</si>
  <si>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</si>
  <si>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</si>
  <si>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</si>
  <si>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</si>
  <si>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</si>
  <si>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</si>
  <si>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</si>
  <si>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</si>
  <si>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</si>
  <si>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</si>
  <si>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</si>
  <si>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</si>
  <si>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</si>
  <si>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</si>
  <si>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</si>
  <si>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</si>
  <si>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</si>
  <si>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</si>
  <si>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</si>
  <si>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</si>
  <si>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</si>
  <si>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</si>
  <si>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</si>
  <si>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</si>
  <si>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</si>
  <si>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</si>
  <si>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</si>
  <si>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</si>
  <si>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</si>
  <si>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</si>
  <si>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</si>
  <si>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</si>
  <si>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</si>
  <si>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</si>
  <si>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</si>
  <si>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</si>
  <si>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</si>
  <si>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</si>
  <si>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</si>
  <si>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</si>
  <si>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</si>
  <si>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</si>
  <si>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</si>
  <si>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</si>
  <si>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</si>
  <si>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</si>
  <si>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</si>
  <si>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</si>
  <si>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</si>
  <si>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</si>
  <si>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</si>
  <si>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</si>
  <si>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</si>
  <si>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</si>
  <si>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</si>
  <si>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</si>
  <si>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</si>
  <si>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</si>
  <si>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</si>
  <si>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</si>
  <si>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</si>
  <si>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</si>
  <si>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</si>
  <si>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</si>
  <si>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</si>
  <si>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</si>
  <si>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</si>
  <si>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</si>
  <si>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</si>
  <si>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</si>
  <si>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</si>
  <si>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</si>
  <si>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</si>
  <si>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</si>
  <si>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</si>
  <si>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</si>
  <si>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</si>
  <si>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</si>
  <si>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</si>
  <si>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</si>
  <si>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</si>
  <si>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</si>
  <si>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</si>
  <si>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</si>
  <si>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</si>
  <si>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</si>
  <si>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</si>
  <si>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</si>
  <si>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</si>
  <si>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</si>
  <si>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</si>
  <si>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</si>
  <si>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</si>
  <si>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</si>
  <si>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</si>
  <si>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</si>
  <si>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</si>
  <si>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</si>
  <si>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</si>
  <si>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</si>
  <si>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</si>
  <si>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</si>
  <si>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</si>
  <si>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</si>
  <si>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</si>
  <si>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</si>
  <si>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</si>
  <si>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</si>
  <si>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</si>
  <si>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</si>
  <si>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</si>
  <si>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</si>
  <si>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</si>
  <si>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</si>
  <si>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</si>
  <si>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</si>
  <si>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</si>
  <si>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</si>
  <si>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</si>
  <si>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</si>
  <si>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</si>
  <si>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</si>
  <si>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</si>
  <si>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</si>
  <si>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</si>
  <si>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</si>
  <si>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</si>
  <si>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</si>
  <si>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</si>
  <si>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</si>
  <si>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</si>
  <si>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</si>
  <si>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</si>
  <si>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</si>
  <si>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</si>
  <si>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</si>
  <si>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</si>
  <si>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</si>
  <si>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</si>
  <si>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</si>
  <si>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</si>
  <si>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</si>
  <si>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</si>
  <si>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</si>
  <si>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</si>
  <si>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</si>
  <si>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</si>
  <si>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</si>
  <si>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</si>
  <si>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</si>
  <si>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</si>
  <si>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</si>
  <si>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</si>
  <si>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</si>
  <si>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</si>
  <si>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</si>
  <si>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</si>
  <si>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</si>
  <si>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</si>
  <si>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</si>
  <si>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</si>
  <si>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</si>
  <si>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</si>
  <si>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</si>
  <si>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</si>
  <si>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</si>
  <si>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</si>
  <si>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</si>
  <si>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</si>
  <si>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</si>
  <si>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</si>
  <si>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</si>
  <si>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</si>
  <si>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</si>
  <si>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</si>
  <si>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</si>
  <si>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</si>
  <si>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</si>
  <si>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</si>
  <si>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</si>
  <si>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</si>
  <si>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</si>
  <si>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</si>
  <si>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</si>
  <si>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</si>
  <si>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</si>
  <si>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</si>
  <si>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</si>
  <si>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</si>
  <si>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</si>
  <si>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</si>
  <si>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</si>
  <si>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</si>
  <si>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</si>
  <si>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</si>
  <si>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</si>
  <si>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</si>
  <si>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</si>
  <si>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</si>
  <si>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</si>
  <si>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</si>
  <si>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</si>
  <si>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</si>
  <si>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</si>
  <si>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</si>
  <si>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</si>
  <si>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</si>
  <si>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</si>
  <si>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</si>
  <si>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</si>
  <si>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</si>
  <si>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</si>
  <si>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</si>
  <si>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</si>
  <si>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</si>
  <si>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</si>
  <si>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</si>
  <si>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</si>
  <si>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</si>
  <si>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</si>
  <si>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</si>
  <si>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</si>
  <si>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</si>
  <si>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</si>
  <si>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</si>
  <si>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</si>
  <si>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</si>
  <si>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</si>
  <si>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</si>
  <si>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</si>
  <si>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</si>
  <si>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</si>
  <si>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</si>
  <si>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</si>
  <si>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</si>
  <si>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</si>
  <si>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</si>
  <si>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</si>
  <si>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</si>
  <si>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</si>
  <si>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</si>
  <si>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</si>
  <si>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</si>
  <si>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</si>
  <si>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</si>
  <si>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</si>
  <si>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</si>
  <si>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</si>
  <si>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</si>
  <si>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</si>
  <si>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</si>
  <si>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</si>
  <si>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</si>
  <si>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</si>
  <si>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</si>
  <si>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</si>
  <si>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</si>
  <si>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</si>
  <si>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</si>
  <si>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</si>
  <si>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</si>
  <si>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</si>
  <si>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</si>
  <si>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</si>
  <si>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</si>
  <si>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</si>
  <si>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</si>
  <si>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</si>
  <si>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</si>
  <si>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</si>
  <si>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</si>
  <si>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</si>
  <si>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</si>
  <si>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</si>
  <si>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</si>
  <si>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</si>
  <si>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</si>
  <si>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</si>
  <si>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</si>
  <si>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</si>
  <si>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</si>
  <si>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</si>
  <si>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</si>
  <si>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</si>
  <si>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</si>
  <si>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</si>
  <si>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</si>
  <si>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</si>
  <si>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</si>
  <si>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</si>
  <si>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</si>
  <si>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</si>
  <si>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</si>
  <si>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</si>
  <si>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</si>
  <si>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</si>
  <si>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</si>
  <si>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</si>
  <si>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</si>
  <si>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</si>
  <si>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</si>
  <si>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</si>
  <si>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</si>
  <si>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</si>
  <si>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</si>
  <si>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</si>
  <si>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</si>
  <si>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</si>
  <si>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</si>
  <si>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</si>
  <si>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</si>
  <si>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</si>
  <si>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</si>
  <si>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</si>
  <si>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</si>
  <si>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</si>
  <si>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</si>
  <si>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</si>
  <si>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</si>
  <si>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</si>
  <si>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</si>
  <si>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</si>
  <si>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</si>
  <si>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</si>
  <si>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</si>
  <si>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</si>
  <si>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</si>
  <si>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</si>
  <si>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</si>
  <si>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</si>
  <si>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</si>
  <si>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</si>
  <si>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</si>
  <si>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</si>
  <si>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</si>
  <si>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</si>
  <si>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</si>
  <si>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</si>
  <si>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</si>
  <si>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</si>
  <si>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</si>
  <si>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</si>
  <si>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</si>
  <si>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</si>
  <si>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</si>
  <si>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</si>
  <si>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</si>
  <si>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</si>
  <si>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</si>
  <si>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</si>
  <si>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</si>
  <si>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</si>
  <si>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</si>
  <si>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</si>
  <si>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</si>
  <si>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</si>
  <si>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</si>
  <si>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</si>
  <si>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</si>
  <si>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</si>
  <si>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</si>
  <si>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</si>
  <si>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</si>
  <si>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</si>
  <si>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</si>
  <si>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</si>
  <si>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</si>
  <si>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</si>
  <si>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</si>
  <si>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</si>
  <si>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</si>
  <si>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</si>
  <si>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</si>
  <si>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</si>
  <si>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</si>
  <si>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</si>
  <si>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</si>
  <si>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</si>
  <si>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</si>
  <si>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</si>
  <si>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</si>
  <si>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</si>
  <si>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</si>
  <si>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</si>
  <si>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</si>
  <si>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</si>
  <si>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</si>
  <si>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</si>
  <si>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</si>
  <si>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</si>
  <si>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</si>
  <si>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</si>
  <si>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</si>
  <si>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</si>
  <si>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</si>
  <si>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</si>
  <si>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</si>
  <si>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</si>
  <si>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</si>
  <si>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</si>
  <si>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</si>
  <si>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</si>
  <si>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</si>
  <si>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</si>
  <si>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</si>
  <si>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</si>
  <si>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</si>
  <si>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</si>
  <si>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</si>
  <si>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</si>
  <si>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</si>
  <si>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</si>
  <si>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</si>
  <si>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</si>
  <si>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</si>
  <si>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</si>
  <si>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</si>
  <si>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</si>
  <si>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</si>
  <si>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</si>
  <si>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</si>
  <si>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</si>
  <si>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</si>
  <si>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</si>
  <si>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</si>
  <si>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</si>
  <si>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</si>
  <si>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</si>
  <si>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</si>
  <si>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</si>
  <si>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</si>
  <si>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</si>
  <si>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</si>
  <si>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</si>
  <si>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</si>
  <si>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</si>
  <si>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</si>
  <si>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</si>
  <si>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</si>
  <si>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</si>
  <si>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</si>
  <si>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</si>
  <si>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</si>
  <si>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</si>
  <si>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</si>
  <si>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</si>
  <si>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</si>
  <si>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</si>
  <si>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</si>
  <si>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</si>
  <si>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</si>
  <si>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</si>
  <si>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</si>
  <si>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</si>
  <si>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</si>
  <si>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</si>
  <si>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</si>
  <si>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</si>
  <si>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</si>
  <si>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</si>
  <si>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</si>
  <si>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</si>
  <si>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</si>
  <si>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</si>
  <si>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</si>
  <si>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</si>
  <si>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</si>
  <si>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</si>
  <si>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</si>
  <si>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</si>
  <si>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</si>
  <si>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</si>
  <si>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</si>
  <si>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</si>
  <si>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</si>
  <si>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</si>
  <si>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</si>
  <si>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</si>
  <si>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</si>
  <si>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</si>
  <si>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</si>
  <si>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</si>
  <si>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</si>
  <si>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</si>
  <si>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</si>
  <si>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</si>
  <si>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</si>
  <si>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</si>
  <si>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</si>
  <si>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</si>
  <si>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</si>
  <si>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</si>
  <si>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</si>
  <si>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</si>
  <si>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</si>
  <si>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</si>
  <si>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</si>
  <si>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</si>
  <si>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</si>
  <si>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</si>
  <si>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</si>
  <si>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</si>
  <si>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</si>
  <si>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</si>
  <si>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</si>
  <si>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</si>
  <si>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</si>
  <si>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</si>
  <si>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</si>
  <si>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</si>
  <si>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</si>
  <si>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</si>
  <si>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</si>
  <si>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</si>
  <si>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</si>
  <si>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</si>
  <si>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</si>
  <si>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</si>
  <si>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</si>
  <si>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</si>
  <si>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</si>
  <si>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</si>
  <si>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</si>
  <si>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</si>
  <si>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</si>
  <si>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</si>
  <si>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</si>
  <si>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</si>
  <si>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</si>
  <si>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</si>
  <si>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</si>
  <si>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</si>
  <si>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</si>
  <si>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</si>
  <si>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</si>
  <si>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</si>
  <si>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</si>
  <si>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</si>
  <si>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</si>
  <si>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</si>
  <si>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</si>
  <si>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</si>
  <si>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</si>
  <si>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</si>
  <si>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</si>
  <si>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</si>
  <si>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</si>
  <si>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</si>
  <si>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</si>
  <si>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</si>
  <si>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</si>
  <si>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</si>
  <si>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</si>
  <si>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</si>
  <si>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</si>
  <si>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</si>
  <si>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</si>
  <si>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</si>
  <si>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</si>
  <si>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</si>
  <si>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</si>
  <si>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</si>
  <si>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</si>
  <si>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</si>
  <si>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</si>
  <si>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</si>
  <si>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</si>
  <si>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</si>
  <si>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</si>
  <si>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</si>
  <si>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</si>
  <si>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</si>
  <si>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</si>
  <si>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</si>
  <si>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</si>
  <si>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</si>
  <si>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</si>
  <si>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</si>
  <si>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</si>
  <si>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</si>
  <si>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</si>
  <si>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</si>
  <si>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</si>
  <si>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</si>
  <si>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</si>
  <si>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</si>
  <si>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</si>
  <si>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</si>
  <si>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</si>
  <si>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</si>
  <si>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</si>
  <si>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</si>
  <si>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</si>
  <si>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</si>
  <si>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</si>
  <si>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</si>
  <si>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</si>
  <si>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</si>
  <si>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</si>
  <si>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</si>
  <si>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</si>
  <si>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</si>
  <si>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</si>
  <si>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</si>
  <si>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</si>
  <si>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</si>
  <si>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</si>
  <si>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</si>
  <si>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</si>
  <si>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</si>
  <si>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</si>
  <si>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</si>
  <si>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</si>
  <si>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</si>
  <si>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</si>
  <si>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</si>
  <si>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</si>
  <si>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</si>
  <si>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</si>
  <si>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</si>
  <si>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</si>
  <si>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</si>
  <si>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</si>
  <si>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</si>
  <si>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</si>
  <si>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</si>
  <si>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</si>
  <si>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</si>
  <si>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</si>
  <si>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</si>
  <si>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</si>
  <si>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</si>
  <si>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</si>
  <si>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</si>
  <si>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</si>
  <si>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</si>
  <si>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</si>
  <si>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</si>
  <si>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</si>
  <si>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</si>
  <si>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</si>
  <si>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</si>
  <si>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</si>
  <si>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</si>
  <si>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</si>
  <si>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</si>
  <si>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</si>
  <si>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</si>
  <si>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</si>
  <si>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</si>
  <si>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</si>
  <si>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</si>
  <si>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</si>
  <si>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</si>
  <si>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</si>
  <si>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</si>
  <si>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</si>
  <si>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</si>
  <si>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</si>
  <si>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</si>
  <si>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</si>
  <si>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</si>
  <si>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</si>
  <si>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</si>
  <si>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</si>
  <si>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</si>
  <si>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</si>
  <si>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</si>
  <si>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</si>
  <si>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</si>
  <si>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</si>
  <si>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</si>
  <si>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</si>
  <si>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</si>
  <si>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</si>
  <si>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</si>
  <si>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</si>
  <si>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</si>
  <si>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</si>
  <si>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</si>
  <si>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</si>
  <si>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</si>
  <si>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</si>
  <si>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</si>
  <si>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</si>
  <si>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</si>
  <si>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</si>
  <si>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</si>
  <si>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</si>
  <si>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</si>
  <si>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</si>
  <si>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</si>
  <si>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</si>
  <si>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</si>
  <si>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</si>
  <si>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</si>
  <si>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</si>
  <si>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</si>
  <si>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</si>
  <si>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</si>
  <si>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</si>
  <si>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</si>
  <si>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</si>
  <si>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</si>
  <si>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</si>
  <si>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</si>
  <si>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</si>
  <si>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</si>
  <si>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</si>
  <si>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</si>
  <si>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</si>
  <si>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</si>
  <si>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</si>
  <si>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</si>
  <si>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</si>
  <si>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</si>
  <si>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</si>
  <si>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</si>
  <si>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</si>
  <si>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</si>
  <si>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</si>
  <si>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</si>
  <si>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</si>
  <si>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</si>
  <si>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</si>
  <si>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</si>
  <si>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</si>
  <si>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</si>
  <si>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</si>
  <si>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</si>
  <si>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</si>
  <si>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</si>
  <si>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</si>
  <si>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</si>
  <si>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</si>
  <si>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</si>
  <si>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</si>
  <si>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</si>
  <si>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</si>
  <si>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</si>
  <si>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</si>
  <si>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</si>
  <si>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</si>
  <si>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</si>
  <si>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</si>
  <si>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</si>
  <si>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</si>
  <si>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</si>
  <si>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</si>
  <si>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</si>
  <si>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</si>
  <si>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</si>
  <si>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</si>
  <si>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</si>
  <si>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</si>
  <si>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</si>
  <si>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</si>
  <si>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</si>
  <si>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</si>
  <si>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</si>
  <si>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</si>
  <si>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</si>
  <si>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</si>
  <si>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</si>
  <si>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</si>
  <si>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</si>
  <si>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</si>
  <si>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</si>
  <si>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</si>
  <si>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</si>
  <si>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</si>
  <si>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</si>
  <si>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</si>
  <si>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</si>
  <si>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</si>
  <si>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</si>
  <si>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</si>
  <si>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</si>
  <si>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</si>
  <si>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</si>
  <si>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</si>
  <si>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</si>
  <si>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</si>
  <si>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</si>
  <si>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</si>
  <si>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</si>
  <si>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</si>
  <si>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</si>
  <si>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</si>
  <si>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</si>
  <si>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</si>
  <si>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</si>
  <si>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</si>
  <si>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</si>
  <si>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</si>
  <si>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</si>
  <si>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</si>
  <si>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</si>
  <si>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</si>
  <si>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</si>
  <si>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</si>
  <si>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</si>
  <si>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</si>
  <si>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</si>
  <si>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</si>
  <si>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</si>
  <si>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</si>
  <si>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</si>
  <si>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</si>
  <si>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</si>
  <si>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</si>
  <si>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</si>
  <si>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</si>
  <si>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</si>
  <si>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</si>
  <si>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</si>
  <si>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</si>
  <si>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</si>
  <si>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</si>
  <si>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</si>
  <si>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</si>
  <si>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</si>
  <si>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</si>
  <si>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</si>
  <si>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</si>
  <si>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</si>
  <si>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</si>
  <si>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</si>
  <si>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</si>
  <si>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</si>
  <si>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</si>
  <si>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</si>
  <si>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</si>
  <si>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</si>
  <si>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</si>
  <si>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</si>
  <si>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</si>
  <si>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</si>
  <si>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</si>
  <si>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</si>
  <si>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</si>
  <si>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</si>
  <si>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</si>
  <si>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</si>
  <si>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</si>
  <si>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</si>
  <si>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</si>
  <si>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</si>
  <si>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</si>
  <si>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</si>
  <si>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</si>
  <si>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</si>
  <si>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</si>
  <si>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</si>
  <si>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</si>
  <si>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</si>
  <si>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</si>
  <si>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</si>
  <si>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</si>
  <si>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</si>
  <si>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</si>
  <si>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</si>
  <si>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</si>
  <si>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</si>
  <si>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</si>
  <si>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</si>
  <si>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</si>
  <si>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</si>
  <si>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</si>
  <si>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</si>
  <si>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</si>
  <si>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</si>
  <si>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</si>
  <si>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</si>
  <si>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</si>
  <si>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</si>
  <si>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</si>
  <si>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</si>
  <si>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</si>
  <si>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</si>
  <si>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</si>
  <si>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</si>
  <si>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</si>
  <si>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</si>
  <si>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</si>
  <si>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</si>
  <si>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</si>
  <si>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</si>
  <si>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</si>
  <si>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</si>
  <si>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</si>
  <si>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</si>
  <si>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</si>
  <si>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</si>
  <si>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</si>
  <si>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</si>
  <si>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</si>
  <si>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</si>
  <si>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</si>
  <si>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</si>
  <si>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</si>
  <si>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</si>
  <si>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</si>
  <si>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</si>
  <si>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</si>
  <si>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</si>
  <si>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</si>
  <si>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</si>
  <si>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</si>
  <si>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</si>
  <si>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</si>
  <si>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</si>
  <si>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</si>
  <si>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</si>
  <si>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</si>
  <si>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</si>
  <si>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</si>
  <si>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</si>
  <si>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</si>
  <si>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</si>
  <si>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</si>
  <si>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</si>
  <si>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</si>
  <si>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</si>
  <si>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</si>
  <si>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</si>
  <si>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</si>
  <si>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</si>
  <si>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</si>
  <si>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</si>
  <si>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</si>
  <si>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</si>
  <si>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</si>
  <si>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</si>
  <si>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</si>
  <si>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</si>
  <si>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</si>
  <si>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</si>
  <si>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</si>
  <si>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</si>
  <si>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</si>
  <si>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</si>
  <si>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</si>
  <si>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</si>
  <si>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</si>
  <si>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</si>
  <si>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</si>
  <si>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</si>
  <si>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</si>
  <si>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</si>
  <si>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</si>
  <si>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</si>
  <si>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</si>
  <si>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</si>
  <si>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</si>
  <si>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</si>
  <si>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</si>
  <si>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</si>
  <si>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</si>
  <si>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</si>
  <si>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</si>
  <si>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</si>
  <si>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</si>
  <si>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</si>
  <si>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</si>
  <si>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</si>
  <si>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</si>
  <si>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</si>
  <si>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</si>
  <si>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</si>
  <si>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</si>
  <si>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</si>
  <si>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</si>
  <si>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</si>
  <si>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</si>
  <si>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</si>
  <si>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</si>
  <si>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</si>
  <si>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</si>
  <si>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</si>
  <si>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</si>
  <si>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</si>
  <si>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</si>
  <si>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</si>
  <si>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</si>
  <si>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</si>
  <si>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</si>
  <si>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</si>
  <si>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</si>
  <si>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</si>
  <si>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</si>
  <si>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</si>
  <si>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</si>
  <si>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</si>
  <si>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</si>
  <si>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</si>
  <si>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</si>
  <si>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</si>
  <si>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</si>
  <si>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</si>
  <si>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</si>
  <si>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</si>
  <si>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</si>
  <si>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</si>
  <si>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</si>
  <si>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</si>
  <si>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</si>
  <si>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</si>
  <si>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</si>
  <si>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</si>
  <si>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</si>
  <si>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</si>
  <si>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</si>
  <si>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</si>
  <si>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</si>
  <si>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</si>
  <si>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</si>
  <si>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</si>
  <si>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</si>
  <si>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</si>
  <si>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</si>
  <si>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</si>
  <si>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</si>
  <si>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</si>
  <si>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</si>
  <si>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</si>
  <si>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</si>
  <si>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</si>
  <si>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</si>
  <si>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</si>
  <si>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</si>
  <si>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</si>
  <si>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</si>
  <si>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</si>
  <si>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</si>
  <si>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</si>
  <si>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</si>
  <si>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</si>
  <si>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</si>
  <si>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</si>
  <si>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</si>
  <si>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</si>
  <si>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</si>
  <si>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</si>
  <si>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</si>
  <si>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</si>
  <si>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</si>
  <si>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</si>
  <si>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</si>
  <si>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</si>
  <si>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</si>
  <si>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</si>
  <si>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</si>
  <si>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</si>
  <si>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</si>
  <si>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</si>
  <si>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</si>
  <si>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</si>
  <si>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</si>
  <si>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</si>
  <si>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</si>
  <si>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</si>
  <si>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</si>
  <si>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</si>
  <si>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</si>
  <si>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</si>
  <si>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</si>
  <si>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</si>
  <si>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</si>
  <si>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</si>
  <si>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</si>
  <si>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</si>
  <si>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</si>
  <si>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</si>
  <si>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</si>
  <si>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</si>
  <si>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</si>
  <si>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</si>
  <si>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</si>
  <si>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</si>
  <si>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</si>
  <si>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</si>
  <si>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</si>
  <si>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</si>
  <si>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</si>
  <si>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</si>
  <si>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</si>
  <si>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</si>
  <si>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</si>
  <si>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</si>
  <si>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</si>
  <si>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</si>
  <si>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</si>
  <si>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</si>
  <si>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</si>
  <si>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</si>
  <si>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</si>
  <si>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</si>
  <si>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</si>
  <si>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</si>
  <si>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</si>
  <si>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</si>
  <si>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</si>
  <si>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</si>
  <si>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</si>
  <si>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</si>
  <si>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</si>
  <si>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</si>
  <si>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</si>
  <si>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</si>
  <si>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</si>
  <si>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</si>
  <si>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</si>
  <si>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</si>
  <si>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</si>
  <si>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</si>
  <si>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</si>
  <si>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</si>
  <si>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</si>
  <si>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</si>
  <si>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</si>
  <si>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</si>
  <si>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</si>
  <si>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</si>
  <si>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</si>
  <si>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</si>
  <si>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</si>
  <si>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</si>
  <si>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</si>
  <si>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</si>
  <si>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</si>
  <si>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</si>
  <si>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</si>
  <si>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</si>
  <si>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</si>
  <si>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</si>
  <si>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</si>
  <si>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</si>
  <si>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</si>
  <si>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</si>
  <si>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</si>
  <si>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</si>
  <si>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</si>
  <si>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</si>
  <si>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</si>
  <si>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</si>
  <si>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</si>
  <si>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</si>
  <si>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</si>
  <si>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</si>
  <si>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</si>
  <si>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</si>
  <si>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</si>
  <si>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</si>
  <si>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</si>
  <si>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</si>
  <si>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</si>
  <si>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</si>
  <si>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</si>
  <si>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</si>
  <si>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</si>
  <si>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</si>
  <si>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</si>
  <si>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</si>
  <si>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</si>
  <si>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</si>
  <si>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</si>
  <si>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</si>
  <si>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</si>
  <si>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</si>
  <si>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</si>
  <si>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</si>
  <si>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</si>
  <si>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</si>
  <si>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</si>
  <si>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</si>
  <si>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</si>
  <si>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</si>
  <si>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</si>
  <si>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</si>
  <si>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</si>
  <si>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</si>
  <si>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</si>
  <si>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</si>
  <si>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</si>
  <si>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</si>
  <si>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</si>
  <si>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</si>
  <si>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</si>
  <si>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</si>
  <si>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</si>
  <si>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</si>
  <si>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</si>
  <si>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</si>
  <si>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</si>
  <si>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</si>
  <si>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</si>
  <si>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</si>
  <si>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</si>
  <si>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</si>
  <si>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</si>
  <si>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</si>
  <si>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</si>
  <si>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</si>
  <si>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</si>
  <si>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</si>
  <si>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</si>
  <si>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</si>
  <si>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</si>
  <si>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</si>
  <si>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</si>
  <si>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</si>
  <si>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</si>
  <si>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</si>
  <si>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</si>
  <si>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</si>
  <si>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</si>
  <si>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</si>
  <si>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</si>
  <si>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</si>
  <si>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</si>
  <si>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</si>
  <si>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</si>
  <si>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</si>
  <si>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</si>
  <si>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</si>
  <si>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</si>
  <si>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</si>
  <si>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</si>
  <si>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</si>
  <si>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</si>
  <si>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</si>
  <si>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</si>
  <si>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</si>
  <si>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</si>
  <si>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</si>
  <si>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</si>
  <si>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</si>
  <si>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</si>
  <si>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</si>
  <si>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</si>
  <si>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</si>
  <si>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</si>
  <si>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</si>
  <si>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</si>
  <si>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</si>
  <si>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</si>
  <si>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</si>
  <si>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</si>
  <si>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</si>
  <si>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</si>
  <si>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</si>
  <si>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</si>
  <si>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</si>
  <si>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</si>
  <si>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</si>
  <si>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</si>
  <si>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</si>
  <si>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</si>
  <si>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</si>
  <si>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</si>
  <si>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</si>
  <si>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</si>
  <si>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</si>
  <si>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</si>
  <si>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</si>
  <si>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</si>
  <si>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</si>
  <si>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</si>
  <si>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</si>
  <si>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</si>
  <si>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</si>
  <si>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</si>
  <si>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</si>
  <si>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</si>
  <si>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</si>
  <si>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</si>
  <si>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</si>
  <si>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</si>
  <si>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</si>
  <si>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</si>
  <si>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</si>
  <si>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</si>
  <si>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</si>
  <si>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</si>
  <si>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</si>
  <si>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</si>
  <si>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</si>
  <si>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</si>
  <si>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</si>
  <si>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</si>
  <si>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</si>
  <si>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</si>
  <si>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</si>
  <si>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</si>
  <si>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</si>
  <si>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</si>
  <si>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</si>
  <si>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</si>
  <si>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</si>
  <si>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</si>
  <si>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</si>
  <si>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</si>
  <si>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</si>
  <si>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</si>
  <si>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</si>
  <si>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</si>
  <si>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</si>
  <si>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</si>
  <si>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</si>
  <si>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</si>
  <si>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</si>
  <si>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</si>
  <si>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</si>
  <si>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</si>
  <si>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</si>
  <si>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</si>
  <si>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</si>
  <si>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</si>
  <si>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</si>
  <si>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</si>
  <si>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</si>
  <si>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</si>
  <si>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</si>
  <si>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</si>
  <si>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</si>
  <si>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</si>
  <si>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</si>
  <si>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</si>
  <si>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</si>
  <si>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</si>
  <si>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</si>
  <si>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</si>
  <si>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</si>
  <si>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</si>
  <si>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</si>
  <si>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</si>
  <si>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</si>
  <si>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</si>
  <si>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</si>
  <si>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</si>
  <si>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</si>
  <si>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</si>
  <si>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</si>
  <si>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</si>
  <si>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</si>
  <si>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</si>
  <si>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</si>
  <si>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</si>
  <si>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</si>
  <si>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</si>
  <si>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</si>
  <si>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</si>
  <si>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</si>
  <si>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</si>
  <si>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</si>
  <si>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</si>
  <si>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</si>
  <si>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</si>
  <si>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</si>
  <si>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</si>
  <si>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</si>
  <si>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</si>
  <si>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</si>
  <si>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</si>
  <si>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</si>
  <si>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</si>
  <si>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</si>
  <si>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</si>
  <si>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</si>
  <si>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</si>
  <si>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</si>
  <si>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</si>
  <si>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</si>
  <si>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</si>
  <si>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</si>
  <si>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</si>
  <si>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</si>
  <si>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</si>
  <si>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</si>
  <si>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</si>
  <si>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</si>
  <si>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</si>
  <si>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</si>
  <si>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</si>
  <si>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</si>
  <si>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</si>
  <si>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</si>
  <si>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</si>
  <si>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</si>
  <si>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</si>
  <si>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</si>
  <si>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</si>
  <si>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</si>
  <si>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</si>
  <si>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</si>
  <si>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</si>
  <si>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</si>
  <si>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</si>
  <si>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</si>
  <si>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</si>
  <si>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</si>
  <si>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</si>
  <si>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</si>
  <si>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</si>
  <si>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</si>
  <si>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</si>
  <si>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</si>
  <si>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</si>
  <si>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</si>
  <si>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</si>
  <si>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</si>
  <si>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</si>
  <si>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</si>
  <si>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</si>
  <si>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</si>
  <si>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</si>
  <si>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</si>
  <si>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</si>
  <si>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</si>
  <si>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</si>
  <si>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</si>
  <si>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</si>
  <si>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</si>
  <si>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</si>
  <si>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</si>
  <si>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</si>
  <si>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</si>
  <si>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</si>
  <si>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</si>
  <si>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</si>
  <si>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</si>
  <si>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</si>
  <si>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</si>
  <si>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</si>
  <si>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</si>
  <si>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</si>
  <si>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</si>
  <si>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</si>
  <si>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</si>
  <si>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</si>
  <si>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</si>
  <si>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</si>
  <si>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</si>
  <si>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</si>
  <si>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</si>
  <si>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</si>
  <si>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</si>
  <si>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</si>
  <si>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</si>
  <si>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</si>
  <si>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</si>
  <si>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</si>
  <si>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</si>
  <si>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</si>
  <si>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</si>
  <si>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</si>
  <si>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</si>
  <si>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</si>
  <si>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</si>
  <si>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</si>
  <si>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</si>
  <si>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</si>
  <si>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</si>
  <si>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</si>
  <si>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</si>
  <si>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</si>
  <si>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</si>
  <si>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</si>
  <si>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</si>
  <si>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</si>
  <si>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</si>
  <si>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</si>
  <si>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</si>
  <si>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</si>
  <si>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</si>
  <si>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</si>
  <si>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</si>
  <si>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</si>
  <si>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</si>
  <si>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</si>
  <si>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</si>
  <si>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</si>
  <si>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</si>
  <si>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</si>
  <si>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</si>
  <si>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</si>
  <si>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</si>
  <si>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</si>
  <si>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</si>
  <si>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</si>
  <si>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</si>
  <si>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</si>
  <si>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</si>
  <si>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</si>
  <si>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</si>
  <si>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</si>
  <si>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</si>
  <si>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</si>
  <si>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</si>
  <si>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</si>
  <si>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</si>
  <si>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</si>
  <si>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</si>
  <si>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</si>
  <si>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</si>
  <si>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</si>
  <si>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</si>
  <si>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</si>
  <si>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</si>
  <si>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</si>
  <si>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</si>
  <si>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</si>
  <si>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</si>
  <si>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</si>
  <si>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</si>
  <si>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</si>
  <si>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</si>
  <si>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</si>
  <si>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</si>
  <si>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</si>
  <si>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</si>
  <si>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</si>
  <si>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</si>
  <si>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</si>
  <si>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</si>
  <si>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</si>
  <si>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</si>
  <si>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</si>
  <si>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</si>
  <si>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</si>
  <si>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</si>
  <si>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</si>
  <si>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</si>
  <si>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</si>
  <si>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</si>
  <si>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</si>
  <si>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</si>
  <si>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</si>
  <si>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</si>
  <si>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</si>
  <si>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</si>
  <si>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</si>
  <si>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</si>
  <si>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</si>
  <si>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</si>
  <si>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</si>
  <si>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</si>
  <si>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</si>
  <si>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</si>
  <si>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</si>
  <si>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</si>
  <si>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</si>
  <si>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</si>
  <si>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</si>
  <si>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</si>
  <si>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</si>
  <si>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</si>
  <si>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</si>
  <si>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</si>
  <si>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</si>
  <si>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</si>
  <si>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</si>
  <si>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</si>
  <si>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</si>
  <si>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</si>
  <si>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</si>
  <si>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</si>
  <si>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</si>
  <si>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</si>
  <si>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</si>
  <si>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</si>
  <si>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</si>
  <si>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</si>
  <si>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</si>
  <si>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</si>
  <si>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</si>
  <si>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</si>
  <si>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</si>
  <si>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</si>
  <si>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</si>
  <si>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</si>
  <si>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</si>
  <si>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</si>
  <si>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</si>
  <si>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</si>
  <si>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</si>
  <si>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</si>
  <si>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</si>
  <si>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</si>
  <si>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</si>
  <si>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</si>
  <si>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</si>
  <si>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</si>
  <si>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</si>
  <si>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</si>
  <si>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</si>
  <si>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</si>
  <si>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</si>
  <si>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</si>
  <si>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</si>
  <si>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</si>
  <si>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</si>
  <si>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</si>
  <si>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</si>
  <si>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</si>
  <si>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</si>
  <si>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</si>
  <si>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</si>
  <si>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</si>
  <si>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</si>
  <si>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</si>
  <si>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</si>
  <si>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</si>
  <si>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</si>
  <si>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</si>
  <si>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</si>
  <si>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</si>
  <si>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</si>
  <si>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</si>
  <si>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</si>
  <si>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</si>
  <si>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</si>
  <si>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</si>
  <si>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</si>
  <si>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</si>
  <si>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</si>
  <si>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</si>
  <si>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</si>
  <si>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</si>
  <si>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</si>
  <si>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</si>
  <si>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</si>
  <si>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</si>
  <si>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</si>
  <si>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</si>
  <si>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</si>
  <si>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</si>
  <si>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</si>
  <si>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</si>
  <si>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</si>
  <si>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</si>
  <si>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</si>
  <si>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</si>
  <si>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</si>
  <si>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</si>
  <si>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</si>
  <si>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</si>
  <si>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</si>
  <si>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</si>
  <si>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</si>
  <si>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</si>
  <si>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</si>
  <si>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</si>
  <si>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</si>
  <si>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</si>
  <si>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</si>
  <si>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</si>
  <si>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</si>
  <si>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</si>
  <si>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</si>
  <si>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</si>
  <si>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</si>
  <si>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</si>
  <si>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</si>
  <si>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</si>
  <si>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</si>
  <si>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</si>
  <si>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</si>
  <si>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</si>
  <si>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</si>
  <si>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</si>
  <si>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</si>
  <si>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</si>
  <si>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</si>
  <si>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</si>
  <si>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</si>
  <si>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</si>
  <si>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</si>
  <si>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</si>
  <si>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</si>
  <si>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</si>
  <si>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</si>
  <si>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</si>
  <si>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</si>
  <si>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</si>
  <si>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</si>
  <si>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</si>
  <si>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</si>
  <si>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</si>
  <si>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</si>
  <si>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</si>
  <si>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</si>
  <si>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</si>
  <si>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</si>
  <si>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</si>
  <si>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</si>
  <si>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</si>
  <si>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</si>
  <si>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</si>
  <si>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</si>
  <si>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</si>
  <si>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</si>
  <si>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</si>
  <si>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</si>
  <si>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</si>
  <si>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</si>
  <si>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</si>
  <si>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</si>
  <si>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</si>
  <si>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</si>
  <si>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</si>
  <si>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</si>
  <si>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</si>
  <si>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</si>
  <si>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</si>
  <si>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</si>
  <si>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</si>
  <si>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</si>
  <si>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</si>
  <si>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</si>
  <si>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</si>
  <si>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</si>
  <si>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</si>
  <si>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</si>
  <si>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</si>
  <si>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</si>
  <si>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</si>
  <si>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</si>
  <si>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</si>
  <si>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</si>
  <si>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</si>
  <si>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</si>
  <si>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</si>
  <si>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</si>
  <si>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</si>
  <si>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</si>
  <si>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</si>
  <si>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</si>
  <si>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</si>
  <si>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</si>
  <si>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</si>
  <si>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</si>
  <si>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</si>
  <si>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</si>
  <si>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</si>
  <si>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</si>
  <si>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</si>
  <si>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</si>
  <si>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</si>
  <si>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</si>
  <si>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</si>
  <si>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</si>
  <si>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</si>
  <si>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</si>
  <si>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</si>
  <si>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</si>
  <si>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</si>
  <si>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</si>
  <si>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</si>
  <si>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</si>
  <si>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</si>
  <si>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</si>
  <si>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</si>
  <si>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</si>
  <si>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</si>
  <si>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</si>
  <si>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</si>
  <si>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</si>
  <si>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</si>
  <si>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</si>
  <si>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</si>
  <si>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</si>
  <si>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</si>
  <si>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</si>
  <si>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</si>
  <si>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</si>
  <si>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</si>
  <si>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</si>
  <si>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</si>
  <si>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</si>
  <si>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</si>
  <si>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</si>
  <si>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</si>
  <si>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</si>
  <si>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</si>
  <si>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</si>
  <si>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</si>
  <si>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</si>
  <si>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</si>
  <si>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</si>
  <si>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</si>
  <si>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</si>
  <si>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</si>
  <si>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</si>
  <si>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</si>
  <si>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</si>
  <si>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</si>
  <si>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</si>
  <si>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</si>
  <si>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</si>
  <si>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</si>
  <si>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</si>
  <si>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</si>
  <si>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</si>
  <si>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</si>
  <si>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</si>
  <si>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</si>
  <si>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</si>
  <si>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</si>
  <si>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</si>
  <si>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</si>
  <si>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</si>
  <si>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</si>
  <si>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</si>
  <si>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</si>
  <si>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</si>
  <si>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</si>
  <si>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</si>
  <si>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</si>
  <si>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</si>
  <si>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</si>
  <si>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</si>
  <si>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</si>
  <si>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</si>
  <si>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</si>
  <si>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</si>
  <si>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</si>
  <si>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</si>
  <si>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</si>
  <si>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</si>
  <si>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</si>
  <si>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</si>
  <si>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</si>
  <si>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</si>
  <si>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</si>
  <si>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</si>
  <si>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</si>
  <si>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</si>
  <si>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</si>
  <si>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</si>
  <si>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</si>
  <si>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</si>
  <si>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</si>
  <si>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</si>
  <si>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</si>
  <si>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</si>
  <si>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</si>
  <si>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</si>
  <si>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</si>
  <si>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</si>
  <si>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</si>
  <si>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</si>
  <si>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</si>
  <si>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</si>
  <si>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</si>
  <si>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</si>
  <si>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</si>
  <si>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</si>
  <si>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</si>
  <si>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</si>
  <si>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</si>
  <si>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</si>
  <si>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</si>
  <si>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</si>
  <si>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</si>
  <si>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</si>
  <si>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</si>
  <si>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</si>
  <si>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</si>
  <si>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</si>
  <si>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</si>
  <si>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</si>
  <si>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</si>
  <si>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</si>
  <si>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</si>
  <si>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</si>
  <si>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</si>
  <si>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</si>
  <si>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</si>
  <si>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</si>
  <si>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</si>
  <si>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</si>
  <si>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</si>
  <si>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</si>
  <si>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</si>
  <si>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</si>
  <si>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</si>
  <si>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</si>
  <si>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</si>
  <si>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</si>
  <si>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</si>
  <si>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</si>
  <si>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</si>
  <si>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</si>
  <si>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</si>
  <si>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</si>
  <si>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</si>
  <si>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</si>
  <si>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</si>
  <si>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</si>
  <si>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</si>
  <si>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</si>
  <si>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</si>
  <si>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</si>
  <si>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</si>
  <si>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</si>
  <si>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</si>
  <si>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</si>
  <si>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</si>
  <si>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</si>
  <si>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</si>
  <si>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</si>
  <si>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</si>
  <si>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</si>
  <si>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</si>
  <si>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</si>
  <si>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</si>
  <si>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</si>
  <si>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</si>
  <si>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</si>
  <si>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</si>
  <si>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</si>
  <si>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</si>
  <si>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</si>
  <si>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</si>
  <si>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</si>
  <si>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</si>
  <si>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</si>
  <si>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</si>
  <si>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</si>
  <si>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</si>
  <si>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</si>
  <si>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</si>
  <si>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</si>
  <si>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</si>
  <si>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</si>
  <si>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</si>
  <si>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</si>
  <si>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</si>
  <si>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</si>
  <si>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</si>
  <si>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</si>
  <si>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</si>
  <si>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</si>
  <si>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</si>
  <si>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</si>
  <si>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</si>
  <si>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</si>
  <si>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</si>
  <si>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</si>
  <si>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</si>
  <si>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</si>
  <si>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</si>
  <si>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</si>
  <si>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</si>
  <si>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</si>
  <si>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</si>
  <si>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</si>
  <si>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</si>
  <si>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</si>
  <si>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</si>
  <si>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</si>
  <si>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</si>
  <si>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</si>
  <si>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</si>
  <si>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</si>
  <si>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</si>
  <si>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</si>
  <si>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</si>
  <si>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</si>
  <si>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</si>
  <si>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</si>
  <si>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</si>
  <si>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</si>
  <si>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</si>
  <si>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</si>
  <si>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</si>
  <si>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</si>
  <si>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</si>
  <si>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</si>
  <si>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</si>
  <si>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</si>
  <si>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</si>
  <si>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</si>
  <si>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</si>
  <si>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</si>
  <si>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</si>
  <si>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</si>
  <si>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</si>
  <si>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</si>
  <si>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</si>
  <si>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</si>
  <si>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</si>
  <si>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</si>
  <si>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</si>
  <si>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</si>
  <si>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</si>
  <si>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</si>
  <si>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</si>
  <si>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</si>
  <si>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</si>
  <si>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</si>
  <si>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</si>
  <si>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</si>
  <si>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</si>
  <si>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</si>
  <si>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</si>
  <si>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</si>
  <si>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</si>
  <si>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</si>
  <si>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</si>
  <si>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</si>
  <si>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</si>
  <si>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</si>
  <si>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</si>
  <si>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</si>
  <si>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</si>
  <si>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</si>
  <si>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</si>
  <si>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</si>
  <si>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</si>
  <si>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</si>
  <si>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</si>
  <si>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</si>
  <si>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</si>
  <si>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</si>
  <si>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</si>
  <si>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</si>
  <si>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</si>
  <si>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</si>
  <si>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</si>
  <si>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</si>
  <si>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</si>
  <si>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</si>
  <si>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</si>
  <si>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</si>
  <si>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</si>
  <si>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</si>
  <si>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</si>
  <si>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</si>
  <si>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</si>
  <si>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</si>
  <si>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</si>
  <si>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</si>
  <si>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</si>
  <si>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</si>
  <si>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</si>
  <si>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</si>
  <si>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</si>
  <si>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</si>
  <si>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</si>
  <si>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</si>
  <si>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</si>
  <si>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</si>
  <si>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</si>
  <si>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</si>
  <si>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</si>
  <si>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</si>
  <si>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</si>
  <si>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</si>
  <si>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</si>
  <si>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</si>
  <si>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</si>
  <si>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</si>
  <si>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</si>
  <si>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</si>
  <si>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</si>
  <si>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</si>
  <si>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</si>
  <si>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</si>
  <si>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</si>
  <si>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</si>
  <si>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</si>
  <si>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</si>
  <si>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</si>
  <si>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</si>
  <si>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</si>
  <si>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</si>
  <si>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</si>
  <si>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</si>
  <si>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</si>
  <si>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</si>
  <si>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</si>
  <si>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</si>
  <si>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</si>
  <si>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</si>
  <si>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</si>
  <si>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</si>
  <si>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</si>
  <si>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</si>
  <si>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</si>
  <si>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</si>
  <si>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</si>
  <si>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</si>
  <si>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</si>
  <si>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</si>
  <si>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</si>
  <si>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</si>
  <si>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</si>
  <si>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</si>
  <si>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</si>
  <si>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</si>
  <si>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</si>
  <si>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</si>
  <si>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</si>
  <si>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</si>
  <si>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</si>
  <si>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</si>
  <si>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</si>
  <si>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</si>
  <si>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</si>
  <si>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</si>
  <si>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</si>
  <si>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</si>
  <si>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</si>
  <si>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</si>
  <si>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</si>
  <si>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</si>
  <si>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</si>
  <si>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</si>
  <si>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</si>
  <si>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</si>
  <si>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</si>
  <si>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</si>
  <si>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</si>
  <si>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</si>
  <si>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</si>
  <si>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</si>
  <si>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</si>
  <si>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</si>
  <si>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</si>
  <si>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</si>
  <si>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</si>
  <si>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</si>
  <si>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</si>
  <si>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</si>
  <si>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</si>
  <si>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</si>
  <si>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</si>
  <si>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</si>
  <si>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</si>
  <si>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</si>
  <si>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</si>
  <si>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</si>
  <si>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</si>
  <si>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</si>
  <si>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</si>
  <si>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</si>
  <si>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</si>
  <si>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</si>
  <si>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</si>
  <si>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</si>
  <si>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</si>
  <si>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</si>
  <si>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</si>
  <si>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</si>
  <si>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</si>
  <si>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</si>
  <si>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</si>
  <si>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</si>
  <si>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</si>
  <si>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</si>
  <si>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</si>
  <si>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</si>
  <si>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</si>
  <si>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</si>
  <si>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</si>
  <si>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</si>
  <si>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</si>
  <si>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</si>
  <si>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</si>
  <si>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</si>
  <si>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</si>
  <si>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</si>
  <si>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</si>
  <si>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</si>
  <si>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</si>
  <si>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</si>
  <si>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</si>
  <si>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</si>
  <si>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</si>
  <si>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</si>
  <si>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</si>
  <si>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</si>
  <si>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</si>
  <si>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</si>
  <si>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</si>
  <si>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</si>
  <si>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</si>
  <si>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</si>
  <si>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</si>
  <si>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</si>
  <si>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</si>
  <si>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</si>
  <si>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</si>
  <si>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</si>
  <si>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</si>
  <si>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</si>
  <si>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</si>
  <si>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</si>
  <si>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</si>
  <si>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</si>
  <si>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</si>
  <si>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</si>
  <si>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</si>
  <si>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</si>
  <si>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</si>
  <si>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</si>
  <si>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</si>
  <si>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</si>
  <si>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</si>
  <si>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</si>
  <si>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</si>
  <si>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</si>
  <si>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</si>
  <si>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</si>
  <si>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</si>
  <si>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</si>
  <si>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</si>
  <si>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</si>
  <si>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</si>
  <si>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</si>
  <si>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</si>
  <si>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</si>
  <si>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</si>
  <si>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</si>
  <si>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</si>
  <si>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</si>
  <si>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</si>
  <si>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</si>
  <si>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</si>
  <si>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</si>
  <si>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</si>
  <si>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</si>
  <si>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</si>
  <si>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</si>
  <si>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</si>
  <si>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</si>
  <si>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</si>
  <si>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</si>
  <si>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</si>
  <si>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</si>
  <si>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</si>
  <si>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</si>
  <si>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</si>
  <si>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</si>
  <si>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</si>
  <si>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</si>
  <si>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</si>
  <si>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</si>
  <si>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</si>
  <si>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</si>
  <si>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</si>
  <si>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</si>
  <si>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</si>
  <si>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</si>
  <si>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</si>
  <si>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</si>
  <si>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</si>
  <si>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</si>
  <si>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</si>
  <si>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</si>
  <si>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</si>
  <si>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</si>
  <si>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</si>
  <si>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</si>
  <si>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</si>
  <si>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</si>
  <si>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</si>
  <si>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</si>
  <si>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</si>
  <si>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</si>
  <si>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</si>
  <si>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</si>
  <si>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</si>
  <si>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</si>
  <si>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</si>
  <si>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</si>
  <si>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</si>
  <si>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</si>
  <si>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</si>
  <si>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</si>
  <si>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</si>
  <si>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</si>
  <si>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</si>
  <si>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</si>
  <si>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</si>
  <si>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</si>
  <si>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</si>
  <si>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</si>
  <si>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</si>
  <si>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</si>
  <si>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</si>
  <si>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</si>
  <si>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</si>
  <si>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</si>
  <si>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</si>
  <si>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</si>
  <si>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</si>
  <si>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</si>
  <si>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</si>
  <si>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</si>
  <si>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</si>
  <si>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</si>
  <si>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</si>
  <si>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</si>
  <si>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</si>
  <si>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</si>
  <si>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</si>
  <si>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</si>
  <si>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</si>
  <si>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</si>
  <si>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</si>
  <si>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</si>
  <si>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</si>
  <si>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</si>
  <si>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</si>
  <si>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</si>
  <si>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</si>
  <si>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</si>
  <si>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</si>
  <si>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</si>
  <si>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</si>
  <si>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</si>
  <si>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</si>
  <si>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</si>
  <si>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</si>
  <si>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</si>
  <si>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</si>
  <si>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</si>
  <si>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</si>
  <si>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</si>
  <si>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</si>
  <si>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</si>
  <si>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</si>
  <si>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</si>
  <si>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</si>
  <si>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</si>
  <si>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</si>
  <si>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</si>
  <si>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</si>
  <si>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</si>
  <si>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</si>
  <si>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</si>
  <si>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</si>
  <si>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</si>
  <si>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</si>
  <si>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</si>
  <si>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</si>
  <si>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</si>
  <si>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</si>
  <si>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</si>
  <si>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</si>
  <si>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</si>
  <si>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</si>
  <si>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</si>
  <si>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</si>
  <si>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</si>
  <si>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</si>
  <si>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</si>
  <si>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</si>
  <si>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</si>
  <si>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</si>
  <si>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</si>
  <si>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</si>
  <si>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</si>
  <si>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</si>
  <si>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</si>
  <si>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</si>
  <si>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</si>
  <si>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</si>
  <si>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</si>
  <si>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</si>
  <si>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</si>
  <si>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</si>
  <si>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</si>
  <si>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</si>
  <si>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</si>
  <si>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</si>
  <si>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</si>
  <si>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</si>
  <si>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</si>
  <si>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</si>
  <si>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</si>
  <si>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</si>
  <si>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</si>
  <si>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</si>
  <si>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</si>
  <si>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</si>
  <si>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</si>
  <si>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</si>
  <si>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</si>
  <si>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</si>
  <si>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</si>
  <si>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</si>
  <si>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</si>
  <si>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</si>
  <si>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</si>
  <si>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</si>
  <si>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</si>
  <si>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</si>
  <si>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</si>
  <si>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</si>
  <si>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</si>
  <si>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</si>
  <si>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</si>
  <si>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</si>
  <si>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</si>
  <si>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</si>
  <si>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</si>
  <si>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</si>
  <si>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</si>
  <si>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</si>
  <si>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</si>
  <si>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</si>
  <si>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</si>
  <si>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</si>
  <si>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</si>
  <si>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</si>
  <si>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</si>
  <si>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</si>
  <si>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</si>
  <si>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</si>
  <si>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</si>
  <si>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</si>
  <si>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</si>
  <si>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</si>
  <si>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</si>
  <si>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</si>
  <si>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</si>
  <si>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</si>
  <si>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</si>
  <si>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</si>
  <si>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</si>
  <si>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</si>
  <si>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</si>
  <si>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</si>
  <si>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</si>
  <si>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</si>
  <si>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</si>
  <si>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</si>
  <si>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</si>
  <si>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</si>
  <si>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</si>
  <si>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</si>
  <si>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</si>
  <si>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</si>
  <si>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</si>
  <si>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</si>
  <si>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</si>
  <si>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</si>
  <si>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</si>
  <si>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</si>
  <si>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</si>
  <si>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</si>
  <si>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</si>
  <si>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</si>
  <si>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</si>
  <si>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</si>
  <si>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</si>
  <si>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</si>
  <si>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</si>
  <si>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</si>
  <si>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</si>
  <si>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</si>
  <si>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</si>
  <si>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</si>
  <si>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</si>
  <si>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</si>
  <si>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</si>
  <si>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</si>
  <si>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</si>
  <si>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</si>
  <si>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</si>
  <si>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</si>
  <si>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</si>
  <si>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</si>
  <si>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</si>
  <si>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</si>
  <si>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</si>
  <si>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</si>
  <si>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</si>
  <si>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</si>
  <si>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</si>
  <si>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</si>
  <si>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</si>
  <si>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</si>
  <si>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</si>
  <si>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</si>
  <si>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</si>
  <si>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</si>
  <si>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</si>
  <si>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</si>
  <si>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</si>
  <si>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</si>
  <si>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</si>
  <si>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</si>
  <si>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</si>
  <si>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</si>
  <si>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</si>
  <si>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</si>
  <si>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</si>
  <si>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</si>
  <si>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</si>
  <si>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</si>
  <si>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</si>
  <si>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</si>
  <si>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</si>
  <si>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</si>
  <si>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</si>
  <si>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</si>
  <si>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</si>
  <si>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</si>
  <si>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</si>
  <si>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</si>
  <si>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</si>
  <si>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</si>
  <si>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</si>
  <si>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</si>
  <si>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</si>
  <si>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</si>
  <si>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</si>
  <si>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</si>
  <si>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</si>
  <si>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</si>
  <si>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</si>
  <si>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</si>
  <si>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</si>
  <si>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</si>
  <si>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</si>
  <si>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</si>
  <si>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</si>
  <si>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</si>
  <si>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</si>
  <si>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</si>
  <si>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</si>
  <si>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</si>
  <si>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</si>
  <si>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</si>
  <si>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</si>
  <si>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</si>
  <si>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</si>
  <si>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</si>
  <si>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</si>
  <si>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</si>
  <si>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</si>
  <si>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</si>
  <si>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</si>
  <si>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</si>
  <si>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</si>
  <si>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</si>
  <si>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</si>
  <si>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</si>
  <si>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</si>
  <si>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</si>
  <si>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</si>
  <si>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</si>
  <si>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</si>
  <si>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</si>
  <si>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</si>
  <si>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</si>
  <si>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</si>
  <si>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</si>
  <si>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</si>
  <si>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</si>
  <si>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</si>
  <si>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</si>
  <si>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</si>
  <si>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</si>
  <si>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</si>
  <si>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</si>
  <si>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</si>
  <si>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</si>
  <si>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</si>
  <si>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</si>
  <si>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</si>
  <si>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</si>
  <si>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</si>
  <si>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</si>
  <si>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</si>
  <si>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</si>
  <si>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</si>
  <si>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</si>
  <si>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</si>
  <si>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</si>
  <si>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</si>
  <si>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</si>
  <si>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</si>
  <si>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</si>
  <si>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</si>
  <si>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</si>
  <si>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</si>
  <si>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</si>
  <si>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</si>
  <si>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</si>
  <si>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</si>
  <si>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</si>
  <si>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</si>
  <si>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</si>
  <si>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</si>
  <si>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</si>
  <si>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</si>
  <si>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</si>
  <si>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</si>
  <si>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</si>
  <si>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</si>
  <si>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</si>
  <si>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</si>
  <si>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</si>
  <si>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</si>
  <si>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</si>
  <si>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</si>
  <si>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</si>
  <si>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</si>
  <si>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</si>
  <si>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</si>
  <si>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</si>
  <si>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</si>
  <si>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</si>
  <si>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</si>
  <si>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</si>
  <si>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</si>
  <si>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</si>
  <si>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</si>
  <si>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</si>
  <si>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</si>
  <si>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</si>
  <si>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</si>
  <si>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</si>
  <si>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</si>
  <si>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</si>
  <si>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</si>
  <si>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</si>
  <si>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</si>
  <si>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</si>
  <si>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</si>
  <si>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</si>
  <si>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</si>
  <si>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</si>
  <si>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</si>
  <si>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</si>
  <si>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</si>
  <si>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</si>
  <si>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</si>
  <si>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</si>
  <si>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</si>
  <si>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</si>
  <si>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</si>
  <si>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</si>
  <si>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</si>
  <si>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</si>
  <si>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</si>
  <si>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</si>
  <si>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</si>
  <si>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</si>
  <si>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</si>
  <si>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</si>
  <si>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</si>
  <si>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</si>
  <si>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</si>
  <si>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</si>
  <si>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</si>
  <si>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</si>
  <si>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</si>
  <si>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</si>
  <si>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</si>
  <si>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</si>
  <si>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</si>
  <si>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</si>
  <si>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</si>
  <si>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</si>
  <si>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</si>
  <si>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</si>
  <si>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</si>
  <si>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</si>
  <si>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</si>
  <si>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</si>
  <si>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</si>
  <si>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</si>
  <si>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</si>
  <si>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</si>
  <si>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</si>
  <si>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</si>
  <si>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</si>
  <si>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</si>
  <si>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</si>
  <si>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</si>
  <si>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</si>
  <si>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</si>
  <si>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</si>
  <si>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</si>
  <si>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</si>
  <si>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</si>
  <si>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</si>
  <si>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</si>
  <si>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</si>
  <si>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</si>
  <si>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</si>
  <si>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</si>
  <si>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</si>
  <si>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</si>
  <si>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</si>
  <si>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</si>
  <si>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</si>
  <si>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</si>
  <si>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</si>
  <si>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</si>
  <si>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</si>
  <si>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</si>
  <si>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</si>
  <si>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</si>
  <si>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</si>
  <si>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</si>
  <si>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</si>
  <si>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</si>
  <si>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</si>
  <si>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</si>
  <si>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</si>
  <si>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</si>
  <si>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</si>
  <si>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</si>
  <si>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</si>
  <si>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</si>
  <si>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</si>
  <si>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</si>
  <si>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</si>
  <si>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</si>
  <si>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</si>
  <si>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</si>
  <si>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</si>
  <si>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</si>
  <si>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</si>
  <si>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</si>
  <si>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</si>
  <si>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</si>
  <si>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</si>
  <si>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</si>
  <si>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</si>
  <si>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</si>
  <si>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</si>
  <si>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</si>
  <si>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</si>
  <si>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</si>
  <si>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</si>
  <si>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</si>
  <si>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</si>
  <si>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</si>
  <si>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</si>
  <si>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</si>
  <si>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</si>
  <si>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</si>
  <si>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</si>
  <si>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</si>
  <si>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</si>
  <si>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</si>
  <si>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</si>
  <si>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</si>
  <si>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</si>
  <si>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</si>
  <si>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</si>
  <si>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</si>
  <si>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</si>
  <si>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</si>
  <si>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</si>
  <si>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</si>
  <si>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</si>
  <si>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</si>
  <si>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</si>
  <si>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</si>
  <si>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</si>
  <si>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</si>
  <si>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</si>
  <si>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</si>
  <si>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</si>
  <si>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</si>
  <si>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</si>
  <si>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</si>
  <si>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</si>
  <si>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</si>
  <si>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</si>
  <si>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</si>
  <si>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</si>
  <si>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</si>
  <si>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</si>
  <si>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</si>
  <si>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</si>
  <si>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</si>
  <si>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</si>
  <si>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</si>
  <si>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</si>
  <si>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</si>
  <si>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</si>
  <si>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</si>
  <si>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</si>
  <si>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</si>
  <si>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</si>
  <si>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</si>
  <si>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</si>
  <si>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</si>
  <si>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</si>
  <si>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</si>
  <si>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</si>
  <si>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</si>
  <si>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</si>
  <si>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</si>
  <si>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</si>
  <si>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</si>
  <si>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</si>
  <si>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</si>
  <si>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</si>
  <si>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</si>
  <si>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</si>
  <si>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</si>
  <si>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</si>
  <si>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</si>
  <si>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</si>
  <si>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</si>
  <si>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</si>
  <si>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</si>
  <si>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</si>
  <si>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</si>
  <si>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</si>
  <si>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</si>
  <si>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</si>
  <si>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</si>
  <si>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</si>
  <si>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</si>
  <si>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</si>
  <si>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</si>
  <si>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</si>
  <si>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</si>
  <si>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</si>
  <si>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</si>
  <si>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</si>
  <si>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</si>
  <si>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</si>
  <si>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</si>
  <si>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</si>
  <si>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</si>
  <si>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</si>
  <si>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</si>
  <si>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</si>
  <si>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</si>
  <si>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</si>
  <si>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</si>
  <si>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</si>
  <si>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</si>
  <si>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</si>
  <si>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</si>
  <si>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</si>
  <si>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</si>
  <si>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</si>
  <si>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</si>
  <si>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</si>
  <si>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</si>
  <si>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</si>
  <si>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</si>
  <si>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</si>
  <si>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</si>
  <si>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</si>
  <si>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</si>
  <si>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</si>
  <si>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</si>
  <si>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</si>
  <si>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</si>
  <si>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</si>
  <si>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</si>
  <si>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</si>
  <si>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</si>
  <si>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</si>
  <si>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</si>
  <si>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</si>
  <si>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</si>
  <si>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</si>
  <si>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</si>
  <si>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</si>
  <si>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</si>
  <si>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</si>
  <si>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</si>
  <si>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</si>
  <si>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</si>
  <si>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</si>
  <si>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</si>
  <si>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</si>
  <si>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</si>
  <si>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</si>
  <si>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</si>
  <si>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</si>
  <si>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</si>
  <si>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</si>
  <si>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</si>
  <si>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</si>
  <si>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</si>
  <si>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</si>
  <si>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</si>
  <si>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</si>
  <si>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</si>
  <si>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</si>
  <si>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</si>
  <si>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</si>
  <si>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</si>
  <si>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</si>
  <si>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</si>
  <si>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</si>
  <si>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</si>
  <si>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</si>
  <si>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</si>
  <si>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</si>
  <si>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</si>
  <si>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</si>
  <si>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</si>
  <si>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</si>
  <si>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</si>
  <si>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</si>
  <si>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</si>
  <si>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</si>
  <si>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</si>
  <si>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</si>
  <si>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</si>
  <si>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</si>
  <si>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</si>
  <si>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</si>
  <si>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</si>
  <si>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</si>
  <si>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</si>
  <si>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</si>
  <si>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</si>
  <si>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</si>
  <si>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</si>
  <si>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</si>
  <si>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</si>
  <si>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06300400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</si>
  <si>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</si>
  <si>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</si>
  <si>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</si>
  <si>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SALAISON</t>
  </si>
  <si>
    <t xml:space="preserve">NOM_PRELEV_DETERM</t>
  </si>
  <si>
    <t xml:space="preserve">AQUASCOP BIOLOGIE site de Monptellier</t>
  </si>
  <si>
    <t xml:space="preserve">LB_STATION</t>
  </si>
  <si>
    <t xml:space="preserve">SALAISON A MAUGUIO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</si>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</sst>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0" colorId="64" zoomScale="90" zoomScaleNormal="90" zoomScalePageLayoutView="100" workbookViewId="0">
      <selection pane="topLeft" activeCell="E130" activeCellId="0" sqref="E13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781003</v>
      </c>
      <c r="G10" s="25"/>
      <c r="H10" s="25"/>
    </row>
    <row r="11" customFormat="false" ht="15" hidden="false" customHeight="false" outlineLevel="0" collapsed="false">
      <c r="A11" s="26" t="s">
        <v>5183</v>
      </c>
      <c r="B11" s="30" t="n">
        <v>43669</v>
      </c>
      <c r="D11" s="26" t="s">
        <v>5184</v>
      </c>
      <c r="E11" s="29" t="n">
        <v>6279344</v>
      </c>
      <c r="G11" s="25"/>
      <c r="H11" s="25"/>
    </row>
    <row r="12" customFormat="false" ht="15" hidden="false" customHeight="false" outlineLevel="0" collapsed="false">
      <c r="A12" s="26" t="s">
        <v>5185</v>
      </c>
      <c r="B12" s="29" t="s">
        <v>5186</v>
      </c>
      <c r="D12" s="26" t="s">
        <v>5187</v>
      </c>
      <c r="E12" s="29" t="n">
        <v>781087</v>
      </c>
      <c r="G12" s="25"/>
      <c r="H12" s="25"/>
    </row>
    <row r="13" customFormat="false" ht="17.25" hidden="false" customHeight="true" outlineLevel="0" collapsed="false">
      <c r="A13" s="12"/>
      <c r="B13" s="31"/>
      <c r="D13" s="26" t="s">
        <v>5188</v>
      </c>
      <c r="E13" s="29" t="n">
        <v>6279291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781003</v>
      </c>
    </row>
    <row r="18" customFormat="false" ht="15" hidden="false" customHeight="false" outlineLevel="0" collapsed="false">
      <c r="A18" s="36"/>
      <c r="B18" s="37" t="s">
        <v>5196</v>
      </c>
      <c r="C18" s="38" t="n">
        <f aca="false">E11</f>
        <v>6279344</v>
      </c>
    </row>
    <row r="19" customFormat="false" ht="15" hidden="false" customHeight="false" outlineLevel="0" collapsed="false">
      <c r="A19" s="33" t="s">
        <v>5197</v>
      </c>
      <c r="B19" s="39" t="n">
        <v>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4.76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v>
      </c>
      <c r="D35" s="52" t="s">
        <v>5215</v>
      </c>
      <c r="E35" s="53" t="n">
        <v>91</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2.8</v>
      </c>
      <c r="C37" s="50"/>
      <c r="D37" s="55" t="s">
        <v>5219</v>
      </c>
      <c r="E37" s="34" t="n">
        <v>5.16</v>
      </c>
    </row>
    <row r="38" s="56" customFormat="true" ht="15" hidden="false" customHeight="true" outlineLevel="0" collapsed="false">
      <c r="A38" s="54" t="s">
        <v>5220</v>
      </c>
      <c r="B38" s="34" t="n">
        <v>5.7</v>
      </c>
      <c r="C38" s="50"/>
      <c r="D38" s="55" t="s">
        <v>5220</v>
      </c>
      <c r="E38" s="34" t="n">
        <v>18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1</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5</v>
      </c>
      <c r="C74" s="50"/>
      <c r="D74" s="26" t="s">
        <v>5250</v>
      </c>
      <c r="E74" s="62" t="n">
        <v>2</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t="n">
        <v>1</v>
      </c>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2</v>
      </c>
      <c r="E97" s="82" t="n">
        <v>13</v>
      </c>
      <c r="F97" s="82" t="s">
        <v>5274</v>
      </c>
      <c r="G97" s="83"/>
      <c r="H97" s="84"/>
    </row>
    <row r="98" customFormat="false" ht="15" hidden="false" customHeight="false" outlineLevel="0" collapsed="false">
      <c r="A98" s="78" t="s">
        <v>1687</v>
      </c>
      <c r="B98" s="79" t="str">
        <f aca="false">IF(A98="NEWCOD",IF(ISBLANK(G98),"renseigner le champ 'Nouveau taxon'",G98),VLOOKUP(A98,'Ref Taxo'!A:B,2,FALSE()))</f>
        <v>Enteromorpha</v>
      </c>
      <c r="C98" s="80" t="n">
        <f aca="false">IF(A98="NEWCOD",IF(ISBLANK(H98),"NoCod",H98),VLOOKUP(A98,'Ref Taxo'!A:D,4,FALSE()))</f>
        <v>1144</v>
      </c>
      <c r="D98" s="81"/>
      <c r="E98" s="82" t="n">
        <v>0.01</v>
      </c>
      <c r="F98" s="82" t="s">
        <v>5274</v>
      </c>
      <c r="G98" s="85"/>
      <c r="H98" s="86"/>
    </row>
    <row r="99" customFormat="false" ht="15" hidden="false" customHeight="false" outlineLevel="0" collapsed="false">
      <c r="A99" s="78" t="s">
        <v>2305</v>
      </c>
      <c r="B99" s="79" t="str">
        <f aca="false">IF(A99="NEWCOD",IF(ISBLANK(G99),"renseigner le champ 'Nouveau taxon'",G99),VLOOKUP(A99,'Ref Taxo'!A:B,2,FALSE()))</f>
        <v>Hydrodictyon</v>
      </c>
      <c r="C99" s="80" t="n">
        <f aca="false">IF(A99="NEWCOD",IF(ISBLANK(H99),"NoCod",H99),VLOOKUP(A99,'Ref Taxo'!A:D,4,FALSE()))</f>
        <v>5686</v>
      </c>
      <c r="D99" s="81"/>
      <c r="E99" s="82" t="n">
        <v>0.01</v>
      </c>
      <c r="F99" s="82" t="s">
        <v>5274</v>
      </c>
      <c r="G99" s="85"/>
      <c r="H99" s="86"/>
    </row>
    <row r="100" customFormat="false" ht="15" hidden="false" customHeight="false" outlineLevel="0" collapsed="false">
      <c r="A100" s="78" t="s">
        <v>2953</v>
      </c>
      <c r="B100" s="79" t="str">
        <f aca="false">IF(A100="NEWCOD",IF(ISBLANK(G100),"renseigner le champ 'Nouveau taxon'",G100),VLOOKUP(A100,'Ref Taxo'!A:B,2,FALSE()))</f>
        <v>Microcoleus</v>
      </c>
      <c r="C100" s="80" t="n">
        <f aca="false">IF(A100="NEWCOD",IF(ISBLANK(H100),"NoCod",H100),VLOOKUP(A100,'Ref Taxo'!A:D,4,FALSE()))</f>
        <v>6405</v>
      </c>
      <c r="D100" s="81" t="n">
        <v>0.01</v>
      </c>
      <c r="E100" s="82"/>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2" t="s">
        <v>5274</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0.01</v>
      </c>
      <c r="E102" s="82" t="n">
        <v>0.03</v>
      </c>
      <c r="F102" s="82" t="s">
        <v>5274</v>
      </c>
      <c r="G102" s="85"/>
      <c r="H102" s="86"/>
    </row>
    <row r="103" customFormat="false" ht="15" hidden="false" customHeight="false" outlineLevel="0" collapsed="false">
      <c r="A103" s="78" t="s">
        <v>1058</v>
      </c>
      <c r="B103" s="79" t="str">
        <f aca="false">IF(A103="NEWCOD",IF(ISBLANK(G103),"renseigner le champ 'Nouveau taxon'",G103),VLOOKUP(A103,'Ref Taxo'!A:B,2,FALSE()))</f>
        <v>Cinclidotus danubicus</v>
      </c>
      <c r="C103" s="80" t="n">
        <f aca="false">IF(A103="NEWCOD",IF(ISBLANK(H103),"NoCod",H103),VLOOKUP(A103,'Ref Taxo'!A:D,4,FALSE()))</f>
        <v>1319</v>
      </c>
      <c r="D103" s="81"/>
      <c r="E103" s="82" t="n">
        <v>0.01</v>
      </c>
      <c r="F103" s="82" t="s">
        <v>5274</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c r="E104" s="82" t="n">
        <v>0.01</v>
      </c>
      <c r="F104" s="82" t="s">
        <v>5274</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c r="E105" s="82" t="n">
        <v>0.02</v>
      </c>
      <c r="F105" s="82" t="s">
        <v>5274</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0.5</v>
      </c>
      <c r="E106" s="82" t="n">
        <v>2</v>
      </c>
      <c r="F106" s="82" t="s">
        <v>5274</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c r="E107" s="82" t="n">
        <v>0.01</v>
      </c>
      <c r="F107" s="82" t="s">
        <v>5274</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c r="E108" s="82" t="n">
        <v>0.03</v>
      </c>
      <c r="F108" s="82" t="s">
        <v>5274</v>
      </c>
      <c r="G108" s="85"/>
      <c r="H108" s="86"/>
    </row>
    <row r="109" customFormat="false" ht="15" hidden="false" customHeight="false" outlineLevel="0" collapsed="false">
      <c r="A109" s="78" t="s">
        <v>2761</v>
      </c>
      <c r="B109" s="79" t="str">
        <f aca="false">IF(A109="NEWCOD",IF(ISBLANK(G109),"renseigner le champ 'Nouveau taxon'",G109),VLOOKUP(A109,'Ref Taxo'!A:B,2,FALSE()))</f>
        <v>Ludwigia peploides</v>
      </c>
      <c r="C109" s="80" t="n">
        <f aca="false">IF(A109="NEWCOD",IF(ISBLANK(H109),"NoCod",H109),VLOOKUP(A109,'Ref Taxo'!A:D,4,FALSE()))</f>
        <v>1856</v>
      </c>
      <c r="D109" s="81" t="n">
        <v>0.3</v>
      </c>
      <c r="E109" s="82" t="n">
        <v>0.4</v>
      </c>
      <c r="F109" s="82" t="s">
        <v>5274</v>
      </c>
      <c r="G109" s="85"/>
      <c r="H109" s="86"/>
    </row>
    <row r="110" customFormat="false" ht="15" hidden="false" customHeight="false" outlineLevel="0" collapsed="false">
      <c r="A110" s="78" t="s">
        <v>2883</v>
      </c>
      <c r="B110" s="79" t="str">
        <f aca="false">IF(A110="NEWCOD",IF(ISBLANK(G110),"renseigner le champ 'Nouveau taxon'",G110),VLOOKUP(A110,'Ref Taxo'!A:B,2,FALSE()))</f>
        <v>Mentha aquatica</v>
      </c>
      <c r="C110" s="80" t="n">
        <f aca="false">IF(A110="NEWCOD",IF(ISBLANK(H110),"NoCod",H110),VLOOKUP(A110,'Ref Taxo'!A:D,4,FALSE()))</f>
        <v>1791</v>
      </c>
      <c r="D110" s="81" t="n">
        <v>0.2</v>
      </c>
      <c r="E110" s="82" t="n">
        <v>1.2</v>
      </c>
      <c r="F110" s="82" t="s">
        <v>5274</v>
      </c>
      <c r="G110" s="85"/>
      <c r="H110" s="86"/>
    </row>
    <row r="111" customFormat="false" ht="15" hidden="false" customHeight="false" outlineLevel="0" collapsed="false">
      <c r="A111" s="78" t="s">
        <v>3133</v>
      </c>
      <c r="B111" s="79" t="str">
        <f aca="false">IF(A111="NEWCOD",IF(ISBLANK(G111),"renseigner le champ 'Nouveau taxon'",G111),VLOOKUP(A111,'Ref Taxo'!A:B,2,FALSE()))</f>
        <v>Nasturtium officinale</v>
      </c>
      <c r="C111" s="80" t="n">
        <f aca="false">IF(A111="NEWCOD",IF(ISBLANK(H111),"NoCod",H111),VLOOKUP(A111,'Ref Taxo'!A:D,4,FALSE()))</f>
        <v>1763</v>
      </c>
      <c r="D111" s="81" t="n">
        <v>0.1</v>
      </c>
      <c r="E111" s="82" t="n">
        <v>0.05</v>
      </c>
      <c r="F111" s="82" t="s">
        <v>5274</v>
      </c>
      <c r="G111" s="85"/>
      <c r="H111" s="86"/>
    </row>
    <row r="112" customFormat="false" ht="15" hidden="false" customHeight="false" outlineLevel="0" collapsed="false">
      <c r="A112" s="78" t="s">
        <v>3380</v>
      </c>
      <c r="B112" s="79" t="str">
        <f aca="false">IF(A112="NEWCOD",IF(ISBLANK(G112),"renseigner le champ 'Nouveau taxon'",G112),VLOOKUP(A112,'Ref Taxo'!A:B,2,FALSE()))</f>
        <v>Persicaria hydropiper</v>
      </c>
      <c r="C112" s="80" t="n">
        <f aca="false">IF(A112="NEWCOD",IF(ISBLANK(H112),"NoCod",H112),VLOOKUP(A112,'Ref Taxo'!A:D,4,FALSE()))</f>
        <v>31021</v>
      </c>
      <c r="D112" s="81"/>
      <c r="E112" s="82" t="n">
        <v>0.01</v>
      </c>
      <c r="F112" s="82" t="s">
        <v>5274</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c r="E113" s="82" t="n">
        <v>0.03</v>
      </c>
      <c r="F113" s="82" t="s">
        <v>5274</v>
      </c>
      <c r="G113" s="85"/>
      <c r="H113" s="86"/>
    </row>
    <row r="114" customFormat="false" ht="15" hidden="false" customHeight="false" outlineLevel="0" collapsed="false">
      <c r="A114" s="78" t="s">
        <v>4391</v>
      </c>
      <c r="B114" s="79" t="str">
        <f aca="false">IF(A114="NEWCOD",IF(ISBLANK(G114),"renseigner le champ 'Nouveau taxon'",G114),VLOOKUP(A114,'Ref Taxo'!A:B,2,FALSE()))</f>
        <v>Schoenoplectus lacustris</v>
      </c>
      <c r="C114" s="80" t="n">
        <f aca="false">IF(A114="NEWCOD",IF(ISBLANK(H114),"NoCod",H114),VLOOKUP(A114,'Ref Taxo'!A:D,4,FALSE()))</f>
        <v>31026</v>
      </c>
      <c r="D114" s="81"/>
      <c r="E114" s="82" t="n">
        <v>0.01</v>
      </c>
      <c r="F114" s="82" t="s">
        <v>5274</v>
      </c>
      <c r="G114" s="85"/>
      <c r="H114" s="86"/>
    </row>
    <row r="115" customFormat="false" ht="15" hidden="false" customHeight="false" outlineLevel="0" collapsed="false">
      <c r="A115" s="78" t="s">
        <v>5047</v>
      </c>
      <c r="B115" s="79" t="str">
        <f aca="false">IF(A115="NEWCOD",IF(ISBLANK(G115),"renseigner le champ 'Nouveau taxon'",G115),VLOOKUP(A115,'Ref Taxo'!A:B,2,FALSE()))</f>
        <v>Veronica anagallis-aquatica</v>
      </c>
      <c r="C115" s="80" t="n">
        <f aca="false">IF(A115="NEWCOD",IF(ISBLANK(H115),"NoCod",H115),VLOOKUP(A115,'Ref Taxo'!A:D,4,FALSE()))</f>
        <v>1955</v>
      </c>
      <c r="D115" s="81"/>
      <c r="E115" s="82" t="n">
        <v>0.06</v>
      </c>
      <c r="F115" s="82" t="s">
        <v>5274</v>
      </c>
      <c r="G115" s="85"/>
      <c r="H115" s="86"/>
    </row>
    <row r="116" customFormat="false" ht="15" hidden="false" customHeight="false" outlineLevel="0" collapsed="false">
      <c r="A116" s="78" t="s">
        <v>2533</v>
      </c>
      <c r="B116" s="79" t="str">
        <f aca="false">IF(A116="NEWCOD",IF(ISBLANK(G116),"renseigner le champ 'Nouveau taxon'",G116),VLOOKUP(A116,'Ref Taxo'!A:B,2,FALSE()))</f>
        <v>Juncus inflexus</v>
      </c>
      <c r="C116" s="80" t="n">
        <f aca="false">IF(A116="NEWCOD",IF(ISBLANK(H116),"NoCod",H116),VLOOKUP(A116,'Ref Taxo'!A:D,4,FALSE()))</f>
        <v>1616</v>
      </c>
      <c r="D116" s="81"/>
      <c r="E116" s="82" t="n">
        <v>0.01</v>
      </c>
      <c r="F116" s="82" t="s">
        <v>5274</v>
      </c>
      <c r="G116" s="85"/>
      <c r="H116" s="86"/>
    </row>
    <row r="117" customFormat="false" ht="15" hidden="false" customHeight="false" outlineLevel="0" collapsed="false">
      <c r="A117" s="78" t="s">
        <v>2829</v>
      </c>
      <c r="B117" s="79" t="str">
        <f aca="false">IF(A117="NEWCOD",IF(ISBLANK(G117),"renseigner le champ 'Nouveau taxon'",G117),VLOOKUP(A117,'Ref Taxo'!A:B,2,FALSE()))</f>
        <v>Lythrum salicaria</v>
      </c>
      <c r="C117" s="80" t="n">
        <f aca="false">IF(A117="NEWCOD",IF(ISBLANK(H117),"NoCod",H117),VLOOKUP(A117,'Ref Taxo'!A:D,4,FALSE()))</f>
        <v>1823</v>
      </c>
      <c r="D117" s="81"/>
      <c r="E117" s="82" t="n">
        <v>0.01</v>
      </c>
      <c r="F117" s="82" t="s">
        <v>5274</v>
      </c>
      <c r="G117" s="85"/>
      <c r="H117" s="86"/>
    </row>
    <row r="118" customFormat="false" ht="15" hidden="false" customHeight="false" outlineLevel="0" collapsed="false">
      <c r="A118" s="78" t="s">
        <v>4273</v>
      </c>
      <c r="B118" s="79" t="str">
        <f aca="false">IF(A118="NEWCOD",IF(ISBLANK(G118),"renseigner le champ 'Nouveau taxon'",G118),VLOOKUP(A118,'Ref Taxo'!A:B,2,FALSE()))</f>
        <v>Samolus valerandi</v>
      </c>
      <c r="C118" s="80" t="n">
        <f aca="false">IF(A118="NEWCOD",IF(ISBLANK(H118),"NoCod",H118),VLOOKUP(A118,'Ref Taxo'!A:D,4,FALSE()))</f>
        <v>1889</v>
      </c>
      <c r="D118" s="81"/>
      <c r="E118" s="82" t="n">
        <v>0.01</v>
      </c>
      <c r="F118" s="82" t="s">
        <v>5274</v>
      </c>
      <c r="G118" s="85"/>
      <c r="H118" s="86"/>
    </row>
    <row r="119" customFormat="false" ht="15" hidden="false" customHeight="false" outlineLevel="0" collapsed="false">
      <c r="A119" s="78" t="s">
        <v>4536</v>
      </c>
      <c r="B119" s="79" t="str">
        <f aca="false">IF(A119="NEWCOD",IF(ISBLANK(G119),"renseigner le champ 'Nouveau taxon'",G119),VLOOKUP(A119,'Ref Taxo'!A:B,2,FALSE()))</f>
        <v>Solanum dulcamara</v>
      </c>
      <c r="C119" s="80" t="n">
        <f aca="false">IF(A119="NEWCOD",IF(ISBLANK(H119),"NoCod",H119),VLOOKUP(A119,'Ref Taxo'!A:D,4,FALSE()))</f>
        <v>1964</v>
      </c>
      <c r="D119" s="81"/>
      <c r="E119" s="82" t="n">
        <v>0.01</v>
      </c>
      <c r="F119" s="82" t="s">
        <v>5274</v>
      </c>
      <c r="G119" s="85"/>
      <c r="H119" s="86"/>
    </row>
    <row r="120" customFormat="false" ht="15" hidden="false" customHeight="false" outlineLevel="0" collapsed="false">
      <c r="A120" s="78" t="s">
        <v>627</v>
      </c>
      <c r="B120" s="79" t="str">
        <f aca="false">IF(A120="NEWCOD",IF(ISBLANK(G120),"renseigner le champ 'Nouveau taxon'",G120),VLOOKUP(A120,'Ref Taxo'!A:B,2,FALSE()))</f>
        <v>Callitriche obtusangula</v>
      </c>
      <c r="C120" s="80" t="n">
        <f aca="false">IF(A120="NEWCOD",IF(ISBLANK(H120),"NoCod",H120),VLOOKUP(A120,'Ref Taxo'!A:D,4,FALSE()))</f>
        <v>1700</v>
      </c>
      <c r="D120" s="81" t="n">
        <v>0.01</v>
      </c>
      <c r="E120" s="82" t="n">
        <v>0.1</v>
      </c>
      <c r="F120" s="82" t="s">
        <v>5274</v>
      </c>
      <c r="G120" s="85"/>
      <c r="H120" s="86"/>
    </row>
    <row r="121" customFormat="false" ht="15" hidden="false" customHeight="false" outlineLevel="0" collapsed="false">
      <c r="A121" s="78" t="s">
        <v>2170</v>
      </c>
      <c r="B121" s="79" t="str">
        <f aca="false">IF(A121="NEWCOD",IF(ISBLANK(G121),"renseigner le champ 'Nouveau taxon'",G121),VLOOKUP(A121,'Ref Taxo'!A:B,2,FALSE()))</f>
        <v>Helosciadium nodiflorum </v>
      </c>
      <c r="C121" s="80" t="n">
        <f aca="false">IF(A121="NEWCOD",IF(ISBLANK(H121),"NoCod",H121),VLOOKUP(A121,'Ref Taxo'!A:D,4,FALSE()))</f>
        <v>30053</v>
      </c>
      <c r="D121" s="81" t="n">
        <v>0.05</v>
      </c>
      <c r="E121" s="82" t="n">
        <v>1</v>
      </c>
      <c r="F121" s="82" t="s">
        <v>5274</v>
      </c>
      <c r="G121" s="85"/>
      <c r="H121" s="86"/>
    </row>
    <row r="122" customFormat="false" ht="15" hidden="false" customHeight="false" outlineLevel="0" collapsed="false">
      <c r="A122" s="78" t="s">
        <v>3073</v>
      </c>
      <c r="B122" s="79" t="str">
        <f aca="false">IF(A122="NEWCOD",IF(ISBLANK(G122),"renseigner le champ 'Nouveau taxon'",G122),VLOOKUP(A122,'Ref Taxo'!A:B,2,FALSE()))</f>
        <v>Myriophyllum spicatum</v>
      </c>
      <c r="C122" s="80" t="n">
        <f aca="false">IF(A122="NEWCOD",IF(ISBLANK(H122),"NoCod",H122),VLOOKUP(A122,'Ref Taxo'!A:D,4,FALSE()))</f>
        <v>1778</v>
      </c>
      <c r="D122" s="81"/>
      <c r="E122" s="82" t="n">
        <v>0.02</v>
      </c>
      <c r="F122" s="82" t="s">
        <v>5274</v>
      </c>
      <c r="G122" s="85"/>
      <c r="H122" s="86"/>
    </row>
    <row r="123" customFormat="false" ht="15" hidden="false" customHeight="false" outlineLevel="0" collapsed="false">
      <c r="A123" s="78" t="s">
        <v>3728</v>
      </c>
      <c r="B123" s="79" t="str">
        <f aca="false">IF(A123="NEWCOD",IF(ISBLANK(G123),"renseigner le champ 'Nouveau taxon'",G123),VLOOKUP(A123,'Ref Taxo'!A:B,2,FALSE()))</f>
        <v>Potamogeton pectinatus</v>
      </c>
      <c r="C123" s="80" t="n">
        <f aca="false">IF(A123="NEWCOD",IF(ISBLANK(H123),"NoCod",H123),VLOOKUP(A123,'Ref Taxo'!A:D,4,FALSE()))</f>
        <v>1655</v>
      </c>
      <c r="D123" s="81"/>
      <c r="E123" s="82" t="n">
        <v>0.2</v>
      </c>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2020-01-31T15:32:29Z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