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<sst xmlns="http://schemas.openxmlformats.org/spreadsheetml/2006/main" count="160" uniqueCount="95">
  <si>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</si>
  <si>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</si>
  <si>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 ENVIRONNEMENT</t>
  </si>
  <si>
    <t xml:space="preserve">PBELLY  MSCHNEIDER</t>
  </si>
  <si>
    <t xml:space="preserve">GRESSE</t>
  </si>
  <si>
    <t xml:space="preserve">GRESSE A VARCES ALLIERES ET RISSET</t>
  </si>
  <si>
    <t xml:space="preserve">06580960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</si>
  <si>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</si>
  <si>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</si>
  <si>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</si>
  <si>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</si>
  <si>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</si>
  <si>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</si>
  <si>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</si>
  <si>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</si>
  <si>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</si>
  <si>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</si>
  <si>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</si>
  <si>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</si>
  <si>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</si>
  <si>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</si>
  <si>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</si>
  <si>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</si>
  <si>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</si>
  <si>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</si>
  <si>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</si>
  <si>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</si>
  <si>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</si>
  <si>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</si>
  <si>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</si>
  <si>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</si>
  <si>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</si>
  <si>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</si>
  <si>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</si>
  <si>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</si>
  <si>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</si>
  <si>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</si>
  <si>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</si>
  <si>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</si>
  <si>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</si>
  <si>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</si>
  <si>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</si>
  <si>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</si>
  <si>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</si>
  <si>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</si>
  <si>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</si>
  <si>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</si>
  <si>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</si>
  <si>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</si>
  <si>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</si>
  <si>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</si>
  <si>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</si>
  <si>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</si>
  <si>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</si>
  <si>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</si>
  <si>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</si>
  <si>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</si>
  <si>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</si>
  <si>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</si>
  <si>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</si>
  <si>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</si>
  <si>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</si>
  <si>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</si>
  <si>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</si>
  <si>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</si>
  <si>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</si>
  <si>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</si>
  <si>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</si>
  <si>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</si>
  <si>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</si>
  <si>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</si>
  <si>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</si>
  <si>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</si>
  <si>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</si>
  <si>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</si>
  <si>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</si>
  <si>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</si>
  <si>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</si>
  <si>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</si>
  <si>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</si>
  <si>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</si>
  <si>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</si>
  <si>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PELEND</t>
  </si>
  <si>
    <t xml:space="preserve">FISCRA</t>
  </si>
  <si>
    <t xml:space="preserve">RHYRIP</t>
  </si>
  <si>
    <t xml:space="preserve">EQUSPX</t>
  </si>
  <si>
    <t xml:space="preserve">PHRAUS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</si>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</sst>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REVA_2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11.25</v>
      </c>
      <c r="N5" s="51"/>
      <c r="O5" s="52" t="s">
        <v>16</v>
      </c>
      <c r="P5" s="53" t="n">
        <v>10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10.8</v>
      </c>
      <c r="P8" s="83" t="n">
        <f aca="false">IF(ISERROR(AVERAGE(K23:K82)),"  ",AVERAGE(K23:K82))</f>
        <v>1.6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0.05</v>
      </c>
      <c r="C9" s="86" t="n">
        <v>0.11</v>
      </c>
      <c r="D9" s="87"/>
      <c r="E9" s="87"/>
      <c r="F9" s="88" t="n">
        <f aca="false">($B9*$B$7+$C9*$C$7)/100</f>
        <v>0.053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3.05941170815567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0.04</v>
      </c>
      <c r="C12" s="111" t="n">
        <v>0.05</v>
      </c>
      <c r="D12" s="87"/>
      <c r="E12" s="87"/>
      <c r="F12" s="104" t="n">
        <f aca="false">($B12*$B$7+$C12*$C$7)/100</f>
        <v>0.0405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1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0.01</v>
      </c>
      <c r="C13" s="111" t="n">
        <v>0.04</v>
      </c>
      <c r="D13" s="87"/>
      <c r="E13" s="87"/>
      <c r="F13" s="104" t="n">
        <f aca="false">($B13*$B$7+$C13*$C$7)/100</f>
        <v>0.0115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7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1</v>
      </c>
      <c r="M14" s="108"/>
      <c r="N14" s="119" t="s">
        <v>45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 t="n">
        <v>0.01</v>
      </c>
      <c r="D15" s="87"/>
      <c r="E15" s="87"/>
      <c r="F15" s="104" t="n">
        <f aca="false">($B15*$B$7+$C15*$C$7)/100</f>
        <v>0.0005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3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0.05</v>
      </c>
      <c r="C17" s="111" t="n">
        <v>0.09</v>
      </c>
      <c r="D17" s="87"/>
      <c r="E17" s="87"/>
      <c r="F17" s="129"/>
      <c r="G17" s="130" t="n">
        <f aca="false">($B17*$B$7+$C17*$C$7)/100</f>
        <v>0.052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0.714285714285714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 t="n">
        <v>0.02</v>
      </c>
      <c r="D18" s="87"/>
      <c r="E18" s="139" t="s">
        <v>55</v>
      </c>
      <c r="F18" s="129"/>
      <c r="G18" s="130" t="n">
        <f aca="false">($B18*$B$7+$C18*$C$7)/100</f>
        <v>0.001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0.0525</v>
      </c>
      <c r="G19" s="150" t="n">
        <f aca="false">SUM(G16:G18)</f>
        <v>0.053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0.05</v>
      </c>
      <c r="C20" s="160" t="n">
        <f aca="false">SUM(C23:C62)</f>
        <v>0.11</v>
      </c>
      <c r="D20" s="161"/>
      <c r="E20" s="162" t="s">
        <v>55</v>
      </c>
      <c r="F20" s="163" t="n">
        <f aca="false">($B20*$B$7+$C20*$C$7)/100</f>
        <v>0.053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0.0475</v>
      </c>
      <c r="C21" s="171" t="n">
        <f aca="false">C20*C7/100</f>
        <v>0.0055</v>
      </c>
      <c r="D21" s="172" t="s">
        <v>58</v>
      </c>
      <c r="E21" s="173"/>
      <c r="F21" s="174" t="n">
        <f aca="false">B21+C21</f>
        <v>0.053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0.05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0.012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0.012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Pellia endiviifolia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0.0005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BRh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4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Pellia endiviifolia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1197</v>
      </c>
      <c r="R24" s="211" t="n">
        <f aca="false">IF(ISTEXT(H24),"",(B24*$B$7/100)+(C24*$C$7/100))</f>
        <v>0.0005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PELEND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167</v>
      </c>
    </row>
    <row r="25" customFormat="false" ht="12.75" hidden="false" customHeight="false" outlineLevel="0" collapsed="false">
      <c r="A25" s="216" t="s">
        <v>16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Cinclidotus aquaticus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Cinclidotus aquaticus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1318</v>
      </c>
      <c r="R25" s="211" t="n">
        <f aca="false">IF(ISTEXT(H25),"",(B25*$B$7/100)+(C25*$C$7/100))</f>
        <v>0.0095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CINAQU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221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Fissidens crassipes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Fissidens crassipes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1294</v>
      </c>
      <c r="R26" s="211" t="n">
        <f aca="false">IF(ISTEXT(H26),"",(B26*$B$7/100)+(C26*$C$7/100))</f>
        <v>0.0095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FISCRA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255</v>
      </c>
    </row>
    <row r="27" customFormat="false" ht="12.75" hidden="false" customHeight="false" outlineLevel="0" collapsed="false">
      <c r="A27" s="216" t="s">
        <v>84</v>
      </c>
      <c r="B27" s="217" t="n">
        <v>0.02</v>
      </c>
      <c r="C27" s="218" t="n">
        <v>0.03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Rhynchostegium riparioides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0.0205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Rhynchostegium riparioides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31691</v>
      </c>
      <c r="R27" s="211" t="n">
        <f aca="false">IF(ISTEXT(H27),"",(B27*$B$7/100)+(C27*$C$7/100))</f>
        <v>0.0205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12</v>
      </c>
      <c r="U27" s="212" t="n">
        <f aca="false">IF(ISERROR(S27*J27*K27),0,S27*J27*K27)</f>
        <v>12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RHYRIP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345</v>
      </c>
    </row>
    <row r="28" customFormat="false" ht="12.75" hidden="false" customHeight="false" outlineLevel="0" collapsed="false">
      <c r="A28" s="216" t="s">
        <v>85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Equisetum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0.0005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PTE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6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Equisetum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1383</v>
      </c>
      <c r="R28" s="211" t="n">
        <f aca="false">IF(ISTEXT(H28),"",(B28*$B$7/100)+(C28*$C$7/100))</f>
        <v>0.0005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EQUSPX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391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Phragmites australis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0.0005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PHe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8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9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Phragmites australis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1579</v>
      </c>
      <c r="R29" s="211" t="n">
        <f aca="false">IF(ISTEXT(H29),"",(B29*$B$7/100)+(C29*$C$7/100))</f>
        <v>0.0005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9</v>
      </c>
      <c r="U29" s="212" t="n">
        <f aca="false">IF(ISERROR(S29*J29*K29),0,S29*J29*K29)</f>
        <v>18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PHRAUS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709</v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0.053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GRESSE</v>
      </c>
      <c r="B84" s="180" t="str">
        <f aca="false">C3</f>
        <v>GRESSE A VARCES ALLIERES ET RISSET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11.25</v>
      </c>
      <c r="E84" s="254" t="n">
        <f aca="false">O13</f>
        <v>7</v>
      </c>
      <c r="F84" s="180" t="n">
        <f aca="false">O14</f>
        <v>5</v>
      </c>
      <c r="G84" s="180" t="n">
        <f aca="false">O15</f>
        <v>2</v>
      </c>
      <c r="H84" s="180" t="n">
        <f aca="false">O16</f>
        <v>3</v>
      </c>
      <c r="I84" s="180" t="n">
        <f aca="false">O17</f>
        <v>0</v>
      </c>
      <c r="J84" s="255" t="n">
        <f aca="false">O8</f>
        <v>10.8</v>
      </c>
      <c r="K84" s="256" t="n">
        <f aca="false">O9</f>
        <v>3.05941170815567</v>
      </c>
      <c r="L84" s="257" t="n">
        <f aca="false">O10</f>
        <v>6</v>
      </c>
      <c r="M84" s="257" t="n">
        <f aca="false">O11</f>
        <v>15</v>
      </c>
      <c r="N84" s="256" t="n">
        <f aca="false">P8</f>
        <v>1.6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0.053</v>
      </c>
      <c r="S84" s="257" t="n">
        <f aca="false">L11</f>
        <v>0</v>
      </c>
      <c r="T84" s="257" t="n">
        <f aca="false">L12</f>
        <v>1</v>
      </c>
      <c r="U84" s="257" t="n">
        <f aca="false">L13</f>
        <v>4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15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30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10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2016-01-25T11:22:25Z</dcterms:created>
  <dc:creator>Laboratoire hydrobiologie SAGE</dc:creator>
  <dc:description/>
  <dc:language>fr-FR</dc:language>
  <cp:lastModifiedBy>Laboratoire hydrobiologie SAGE</cp:lastModifiedBy>
  <dcterms:modified xsi:type="dcterms:W3CDTF">2016-01-25T11:22:27Z</dcterms:modified>
  <cp:revision>0</cp:revision>
  <dc:subject/>
  <dc:title/>
</cp:coreProperties>
</file>